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Bat-erdene darga\2023-2024\Дээд-To NSO\WEB\"/>
    </mc:Choice>
  </mc:AlternateContent>
  <xr:revisionPtr revIDLastSave="0" documentId="8_{83D98EBD-C5AD-47A0-80E6-02B3B0585CB3}" xr6:coauthVersionLast="47" xr6:coauthVersionMax="47" xr10:uidLastSave="{00000000-0000-0000-0000-000000000000}"/>
  <bookViews>
    <workbookView xWindow="-28920" yWindow="-120" windowWidth="29040" windowHeight="15990" tabRatio="815" xr2:uid="{00000000-000D-0000-FFFF-FFFF00000000}"/>
  </bookViews>
  <sheets>
    <sheet name="ТМБ-1" sheetId="126" r:id="rId1"/>
    <sheet name="ТМБ-2" sheetId="129" r:id="rId2"/>
    <sheet name="ТМБ-3" sheetId="127" r:id="rId3"/>
    <sheet name="ТМБ-4" sheetId="74" r:id="rId4"/>
    <sheet name="ТМБ-5" sheetId="125" r:id="rId5"/>
    <sheet name="ТМБ-6" sheetId="80" r:id="rId6"/>
    <sheet name="ТМБ-7" sheetId="118" r:id="rId7"/>
    <sheet name="ТМБ-8" sheetId="128" r:id="rId8"/>
    <sheet name="ТМБ-9" sheetId="77" r:id="rId9"/>
    <sheet name="ТМБ-10" sheetId="121" r:id="rId10"/>
    <sheet name="ТМБ-11" sheetId="132" r:id="rId11"/>
    <sheet name="ТМБ-12" sheetId="94" r:id="rId12"/>
    <sheet name="ТМБ-13" sheetId="124" r:id="rId13"/>
  </sheets>
  <externalReferences>
    <externalReference r:id="rId14"/>
  </externalReferences>
  <definedNames>
    <definedName name="_xlnm.Print_Area" localSheetId="0">'ТМБ-1'!$A$1:$AA$67</definedName>
    <definedName name="_xlnm.Print_Area" localSheetId="9">'ТМБ-10'!$A$1:$AW$54</definedName>
    <definedName name="_xlnm.Print_Area" localSheetId="10">'ТМБ-11'!$A$1:$P$214</definedName>
    <definedName name="_xlnm.Print_Area" localSheetId="11">'ТМБ-12'!$A$1:$CU$64</definedName>
    <definedName name="_xlnm.Print_Area" localSheetId="12">'ТМБ-13'!$A$1:$AD$67</definedName>
    <definedName name="_xlnm.Print_Area" localSheetId="1">'ТМБ-2'!$A$1:$AC$53</definedName>
    <definedName name="_xlnm.Print_Area" localSheetId="2">'ТМБ-3'!$A$1:$AC$58</definedName>
    <definedName name="_xlnm.Print_Area" localSheetId="3">'ТМБ-4'!$A$1:$AR$56</definedName>
    <definedName name="_xlnm.Print_Area" localSheetId="4">'ТМБ-5'!$A$1:$N$60</definedName>
    <definedName name="_xlnm.Print_Area" localSheetId="5">'ТМБ-6'!$A$1:$AC$253</definedName>
    <definedName name="_xlnm.Print_Area" localSheetId="6">'ТМБ-7'!$A$1:$BE$54</definedName>
    <definedName name="_xlnm.Print_Area" localSheetId="7">'ТМБ-8'!$A$1:$AH$57</definedName>
    <definedName name="_xlnm.Print_Area" localSheetId="8">'ТМБ-9'!$A$1:$AU$61</definedName>
    <definedName name="_xlnm.Print_Titles" localSheetId="0">'ТМБ-1'!$10:$14</definedName>
    <definedName name="_xlnm.Print_Titles" localSheetId="12">'ТМБ-13'!$15:$18</definedName>
    <definedName name="_xlnm.Print_Titles" localSheetId="1">'ТМБ-2'!$8:$14</definedName>
    <definedName name="_xlnm.Print_Titles" localSheetId="2">'ТМБ-3'!$12:$16</definedName>
    <definedName name="_xlnm.Print_Titles" localSheetId="4">'ТМБ-5'!$12:$15</definedName>
    <definedName name="_xlnm.Print_Titles" localSheetId="5">'ТМБ-6'!$11:$15</definedName>
    <definedName name="_xlnm.Print_Titles" localSheetId="7">'ТМБ-8'!$8:$12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61" i="121" l="1"/>
  <c r="AE19" i="127" l="1"/>
  <c r="AF19" i="127"/>
  <c r="AE20" i="127"/>
  <c r="AF20" i="127"/>
  <c r="AE21" i="127"/>
  <c r="AF21" i="127"/>
  <c r="AE22" i="127"/>
  <c r="AF22" i="127"/>
  <c r="AE23" i="127"/>
  <c r="AF23" i="127"/>
  <c r="AE24" i="127"/>
  <c r="AF24" i="127"/>
  <c r="AE25" i="127"/>
  <c r="AF25" i="127"/>
  <c r="AE26" i="127"/>
  <c r="AF26" i="127"/>
  <c r="AE27" i="127"/>
  <c r="AF27" i="127"/>
  <c r="AE28" i="127"/>
  <c r="AF28" i="127"/>
  <c r="AE29" i="127"/>
  <c r="AF29" i="127"/>
  <c r="AE30" i="127"/>
  <c r="AF30" i="127"/>
  <c r="AE31" i="127"/>
  <c r="AF31" i="127"/>
  <c r="AE32" i="127"/>
  <c r="AF32" i="127"/>
  <c r="AE33" i="127"/>
  <c r="AF33" i="127"/>
  <c r="AE34" i="127"/>
  <c r="AF34" i="127"/>
  <c r="AE35" i="127"/>
  <c r="AF35" i="127"/>
  <c r="AE36" i="127"/>
  <c r="AF36" i="127"/>
  <c r="AE37" i="127"/>
  <c r="AF37" i="127"/>
  <c r="AE38" i="127"/>
  <c r="AF38" i="127"/>
  <c r="AE39" i="127"/>
  <c r="AF39" i="127"/>
  <c r="AE40" i="127"/>
  <c r="AF40" i="127"/>
  <c r="AE41" i="127"/>
  <c r="AF41" i="127"/>
  <c r="AE42" i="127"/>
  <c r="AF42" i="127"/>
  <c r="AE43" i="127"/>
  <c r="AF43" i="127"/>
  <c r="AE44" i="127"/>
  <c r="AF44" i="127"/>
  <c r="AE45" i="127"/>
  <c r="AF45" i="127"/>
  <c r="AE46" i="127"/>
  <c r="AF46" i="127"/>
  <c r="AE47" i="127"/>
  <c r="AF47" i="127"/>
  <c r="AE48" i="127"/>
  <c r="AF48" i="127"/>
  <c r="AE49" i="127"/>
  <c r="AF49" i="127"/>
  <c r="AE50" i="127"/>
  <c r="AF50" i="127"/>
  <c r="AE51" i="127"/>
  <c r="AF51" i="127"/>
  <c r="AE52" i="127"/>
  <c r="AF52" i="127"/>
  <c r="AE53" i="127"/>
  <c r="AF53" i="127"/>
  <c r="AE54" i="127"/>
  <c r="AF54" i="127"/>
  <c r="AE55" i="127"/>
  <c r="AF55" i="127"/>
  <c r="AF18" i="127"/>
  <c r="AE18" i="127"/>
  <c r="AE51" i="129"/>
  <c r="AF51" i="129"/>
  <c r="AG51" i="129"/>
  <c r="AE52" i="129"/>
  <c r="AF52" i="129"/>
  <c r="AG52" i="129"/>
  <c r="AE53" i="129"/>
  <c r="AF53" i="129"/>
  <c r="AG53" i="129"/>
  <c r="D64" i="128" l="1"/>
  <c r="E64" i="128"/>
  <c r="F64" i="128"/>
  <c r="G64" i="128"/>
  <c r="H64" i="128"/>
  <c r="I64" i="128"/>
  <c r="J64" i="128"/>
  <c r="K64" i="128"/>
  <c r="L64" i="128"/>
  <c r="M64" i="128"/>
  <c r="N64" i="128"/>
  <c r="O64" i="128"/>
  <c r="P64" i="128"/>
  <c r="Q64" i="128"/>
  <c r="T64" i="128"/>
  <c r="U64" i="128"/>
  <c r="V64" i="128"/>
  <c r="W64" i="128"/>
  <c r="X64" i="128"/>
  <c r="Y64" i="128"/>
  <c r="Z64" i="128"/>
  <c r="AA64" i="128"/>
  <c r="AB64" i="128"/>
  <c r="AC64" i="128"/>
  <c r="AD64" i="128"/>
  <c r="AE64" i="128"/>
  <c r="AF64" i="128"/>
  <c r="AG64" i="128"/>
  <c r="AH64" i="128"/>
  <c r="C64" i="128"/>
  <c r="O69" i="121" l="1"/>
  <c r="P69" i="121"/>
  <c r="Q69" i="121"/>
  <c r="R69" i="121"/>
  <c r="S69" i="121"/>
  <c r="T69" i="121"/>
  <c r="U69" i="121"/>
  <c r="V69" i="121"/>
  <c r="W69" i="121"/>
  <c r="Z69" i="121"/>
  <c r="AA69" i="121"/>
  <c r="AB69" i="121"/>
  <c r="AC69" i="121"/>
  <c r="AD69" i="121"/>
  <c r="AE69" i="121"/>
  <c r="AF69" i="121"/>
  <c r="AG69" i="121"/>
  <c r="AH69" i="121"/>
  <c r="AI69" i="121"/>
  <c r="AJ69" i="121"/>
  <c r="AK69" i="121"/>
  <c r="AL69" i="121"/>
  <c r="AM69" i="121"/>
  <c r="AN69" i="121"/>
  <c r="AO69" i="121"/>
  <c r="AP69" i="121"/>
  <c r="AQ69" i="121"/>
  <c r="AR69" i="121"/>
  <c r="AS69" i="121"/>
  <c r="AT69" i="121"/>
  <c r="AU69" i="121"/>
  <c r="AV69" i="121"/>
  <c r="AW69" i="121"/>
  <c r="N69" i="121"/>
  <c r="E67" i="121"/>
  <c r="F67" i="121"/>
  <c r="G67" i="121"/>
  <c r="H67" i="121"/>
  <c r="I67" i="121"/>
  <c r="J67" i="121"/>
  <c r="K67" i="121"/>
  <c r="L67" i="121"/>
  <c r="M67" i="121"/>
  <c r="N67" i="121"/>
  <c r="O67" i="121"/>
  <c r="P67" i="121"/>
  <c r="Q67" i="121"/>
  <c r="R67" i="121"/>
  <c r="S67" i="121"/>
  <c r="T67" i="121"/>
  <c r="U67" i="121"/>
  <c r="V67" i="121"/>
  <c r="W67" i="121"/>
  <c r="Z67" i="121"/>
  <c r="AA67" i="121"/>
  <c r="AB67" i="121"/>
  <c r="AC67" i="121"/>
  <c r="AD67" i="121"/>
  <c r="AE67" i="121"/>
  <c r="AF67" i="121"/>
  <c r="AG67" i="121"/>
  <c r="AH67" i="121"/>
  <c r="AI67" i="121"/>
  <c r="AJ67" i="121"/>
  <c r="AK67" i="121"/>
  <c r="AL67" i="121"/>
  <c r="AM67" i="121"/>
  <c r="AN67" i="121"/>
  <c r="AO67" i="121"/>
  <c r="AP67" i="121"/>
  <c r="AQ67" i="121"/>
  <c r="AR67" i="121"/>
  <c r="AS67" i="121"/>
  <c r="AT67" i="121"/>
  <c r="AU67" i="121"/>
  <c r="AV67" i="121"/>
  <c r="AW67" i="121"/>
  <c r="D67" i="121"/>
  <c r="O65" i="121"/>
  <c r="P65" i="121"/>
  <c r="Q65" i="121"/>
  <c r="R65" i="121"/>
  <c r="S65" i="121"/>
  <c r="T65" i="121"/>
  <c r="U65" i="121"/>
  <c r="V65" i="121"/>
  <c r="W65" i="121"/>
  <c r="Z65" i="121"/>
  <c r="AA65" i="121"/>
  <c r="AB65" i="121"/>
  <c r="AC65" i="121"/>
  <c r="AD65" i="121"/>
  <c r="AE65" i="121"/>
  <c r="AF65" i="121"/>
  <c r="AG65" i="121"/>
  <c r="AH65" i="121"/>
  <c r="AI65" i="121"/>
  <c r="AJ65" i="121"/>
  <c r="AK65" i="121"/>
  <c r="AL65" i="121"/>
  <c r="AM65" i="121"/>
  <c r="AN65" i="121"/>
  <c r="AO65" i="121"/>
  <c r="AP65" i="121"/>
  <c r="AQ65" i="121"/>
  <c r="AR65" i="121"/>
  <c r="AS65" i="121"/>
  <c r="AT65" i="121"/>
  <c r="AU65" i="121"/>
  <c r="AV65" i="121"/>
  <c r="AW65" i="121"/>
  <c r="O63" i="121"/>
  <c r="P63" i="121"/>
  <c r="Q63" i="121"/>
  <c r="R63" i="121"/>
  <c r="S63" i="121"/>
  <c r="T63" i="121"/>
  <c r="U63" i="121"/>
  <c r="V63" i="121"/>
  <c r="W63" i="121"/>
  <c r="Z63" i="121"/>
  <c r="AA63" i="121"/>
  <c r="AB63" i="121"/>
  <c r="AC63" i="121"/>
  <c r="AD63" i="121"/>
  <c r="AE63" i="121"/>
  <c r="AF63" i="121"/>
  <c r="AG63" i="121"/>
  <c r="AH63" i="121"/>
  <c r="AI63" i="121"/>
  <c r="AJ63" i="121"/>
  <c r="AK63" i="121"/>
  <c r="AL63" i="121"/>
  <c r="AM63" i="121"/>
  <c r="AN63" i="121"/>
  <c r="AO63" i="121"/>
  <c r="AP63" i="121"/>
  <c r="AQ63" i="121"/>
  <c r="AR63" i="121"/>
  <c r="AS63" i="121"/>
  <c r="AT63" i="121"/>
  <c r="AU63" i="121"/>
  <c r="AV63" i="121"/>
  <c r="AW63" i="121"/>
  <c r="O61" i="121"/>
  <c r="P61" i="121"/>
  <c r="Q61" i="121"/>
  <c r="R61" i="121"/>
  <c r="S61" i="121"/>
  <c r="T61" i="121"/>
  <c r="U61" i="121"/>
  <c r="V61" i="121"/>
  <c r="W61" i="121"/>
  <c r="AA61" i="121"/>
  <c r="AB61" i="121"/>
  <c r="AC61" i="121"/>
  <c r="AD61" i="121"/>
  <c r="AE61" i="121"/>
  <c r="AF61" i="121"/>
  <c r="AG61" i="121"/>
  <c r="AH61" i="121"/>
  <c r="AI61" i="121"/>
  <c r="AJ61" i="121"/>
  <c r="AK61" i="121"/>
  <c r="AL61" i="121"/>
  <c r="AM61" i="121"/>
  <c r="AN61" i="121"/>
  <c r="AO61" i="121"/>
  <c r="AP61" i="121"/>
  <c r="AQ61" i="121"/>
  <c r="AR61" i="121"/>
  <c r="AS61" i="121"/>
  <c r="AT61" i="121"/>
  <c r="AU61" i="121"/>
  <c r="AV61" i="121"/>
  <c r="AW61" i="121"/>
  <c r="D69" i="121"/>
  <c r="E69" i="121"/>
  <c r="F69" i="121"/>
  <c r="G69" i="121"/>
  <c r="H69" i="121"/>
  <c r="I69" i="121"/>
  <c r="J69" i="121"/>
  <c r="K69" i="121"/>
  <c r="L69" i="121"/>
  <c r="M69" i="121"/>
  <c r="C69" i="121"/>
  <c r="C67" i="121"/>
  <c r="D65" i="121"/>
  <c r="E65" i="121"/>
  <c r="F65" i="121"/>
  <c r="G65" i="121"/>
  <c r="H65" i="121"/>
  <c r="I65" i="121"/>
  <c r="J65" i="121"/>
  <c r="K65" i="121"/>
  <c r="L65" i="121"/>
  <c r="M65" i="121"/>
  <c r="N65" i="121"/>
  <c r="C65" i="121"/>
  <c r="D63" i="121"/>
  <c r="E63" i="121"/>
  <c r="F63" i="121"/>
  <c r="G63" i="121"/>
  <c r="H63" i="121"/>
  <c r="I63" i="121"/>
  <c r="J63" i="121"/>
  <c r="K63" i="121"/>
  <c r="L63" i="121"/>
  <c r="M63" i="121"/>
  <c r="N63" i="121"/>
  <c r="C63" i="121"/>
  <c r="D61" i="121"/>
  <c r="E61" i="121"/>
  <c r="F61" i="121"/>
  <c r="G61" i="121"/>
  <c r="H61" i="121"/>
  <c r="I61" i="121"/>
  <c r="J61" i="121"/>
  <c r="K61" i="121"/>
  <c r="L61" i="121"/>
  <c r="M61" i="121"/>
  <c r="N61" i="121"/>
  <c r="C61" i="121"/>
  <c r="D85" i="77"/>
  <c r="E85" i="77"/>
  <c r="F85" i="77"/>
  <c r="G85" i="77"/>
  <c r="H85" i="77"/>
  <c r="I85" i="77"/>
  <c r="J85" i="77"/>
  <c r="K85" i="77"/>
  <c r="L85" i="77"/>
  <c r="M85" i="77"/>
  <c r="N85" i="77"/>
  <c r="C85" i="77"/>
  <c r="F83" i="77"/>
  <c r="J82" i="77"/>
  <c r="J83" i="77" s="1"/>
  <c r="K82" i="77"/>
  <c r="K83" i="77" s="1"/>
  <c r="L82" i="77"/>
  <c r="L83" i="77" s="1"/>
  <c r="M82" i="77"/>
  <c r="M83" i="77" s="1"/>
  <c r="N82" i="77"/>
  <c r="N83" i="77" s="1"/>
  <c r="I82" i="77"/>
  <c r="I83" i="77" s="1"/>
  <c r="H82" i="77"/>
  <c r="H83" i="77" s="1"/>
  <c r="G82" i="77"/>
  <c r="G83" i="77" s="1"/>
  <c r="F82" i="77"/>
  <c r="E82" i="77"/>
  <c r="E83" i="77" s="1"/>
  <c r="D82" i="77"/>
  <c r="D83" i="77" s="1"/>
  <c r="C82" i="77"/>
  <c r="C83" i="77" s="1"/>
  <c r="D81" i="77"/>
  <c r="E81" i="77"/>
  <c r="F81" i="77"/>
  <c r="G81" i="77"/>
  <c r="H81" i="77"/>
  <c r="I81" i="77"/>
  <c r="J81" i="77"/>
  <c r="K81" i="77"/>
  <c r="L81" i="77"/>
  <c r="M81" i="77"/>
  <c r="N81" i="77"/>
  <c r="C81" i="77"/>
  <c r="N79" i="77"/>
  <c r="D79" i="77"/>
  <c r="E79" i="77"/>
  <c r="F79" i="77"/>
  <c r="G79" i="77"/>
  <c r="H79" i="77"/>
  <c r="I79" i="77"/>
  <c r="J79" i="77"/>
  <c r="K79" i="77"/>
  <c r="L79" i="77"/>
  <c r="M79" i="77"/>
  <c r="C79" i="77"/>
  <c r="D77" i="77"/>
  <c r="E77" i="77"/>
  <c r="O77" i="77"/>
  <c r="P77" i="77"/>
  <c r="Q77" i="77"/>
  <c r="R77" i="77"/>
  <c r="S77" i="77"/>
  <c r="T77" i="77"/>
  <c r="AC77" i="77"/>
  <c r="AD77" i="77"/>
  <c r="AE77" i="77"/>
  <c r="AF77" i="77"/>
  <c r="AG77" i="77"/>
  <c r="AH77" i="77"/>
  <c r="AI77" i="77"/>
  <c r="AJ77" i="77"/>
  <c r="AK77" i="77"/>
  <c r="AL77" i="77"/>
  <c r="AM77" i="77"/>
  <c r="AN77" i="77"/>
  <c r="AO77" i="77"/>
  <c r="AP77" i="77"/>
  <c r="AQ77" i="77"/>
  <c r="AR77" i="77"/>
  <c r="AS77" i="77"/>
  <c r="AT77" i="77"/>
  <c r="AU77" i="77"/>
  <c r="C77" i="77"/>
  <c r="AB76" i="77"/>
  <c r="AB77" i="77" s="1"/>
  <c r="AA76" i="77"/>
  <c r="AA77" i="77" s="1"/>
  <c r="Z76" i="77"/>
  <c r="Z77" i="77" s="1"/>
  <c r="W76" i="77"/>
  <c r="W77" i="77" s="1"/>
  <c r="V76" i="77"/>
  <c r="V77" i="77" s="1"/>
  <c r="U76" i="77"/>
  <c r="U77" i="77" s="1"/>
  <c r="N76" i="77"/>
  <c r="N77" i="77" s="1"/>
  <c r="M76" i="77"/>
  <c r="M77" i="77" s="1"/>
  <c r="L76" i="77"/>
  <c r="L77" i="77" s="1"/>
  <c r="K76" i="77"/>
  <c r="K77" i="77" s="1"/>
  <c r="J76" i="77"/>
  <c r="J77" i="77" s="1"/>
  <c r="I76" i="77"/>
  <c r="I77" i="77" s="1"/>
  <c r="H76" i="77"/>
  <c r="H77" i="77" s="1"/>
  <c r="G76" i="77"/>
  <c r="G77" i="77" s="1"/>
  <c r="F76" i="77"/>
  <c r="F77" i="77" s="1"/>
  <c r="D75" i="77"/>
  <c r="E75" i="77"/>
  <c r="O75" i="77"/>
  <c r="P75" i="77"/>
  <c r="Q75" i="77"/>
  <c r="R75" i="77"/>
  <c r="S75" i="77"/>
  <c r="T75" i="77"/>
  <c r="AF75" i="77"/>
  <c r="AG75" i="77"/>
  <c r="AH75" i="77"/>
  <c r="AI75" i="77"/>
  <c r="AJ75" i="77"/>
  <c r="AK75" i="77"/>
  <c r="AL75" i="77"/>
  <c r="AM75" i="77"/>
  <c r="AN75" i="77"/>
  <c r="AO75" i="77"/>
  <c r="AP75" i="77"/>
  <c r="AQ75" i="77"/>
  <c r="AR75" i="77"/>
  <c r="AS75" i="77"/>
  <c r="AT75" i="77"/>
  <c r="AU75" i="77"/>
  <c r="C75" i="77"/>
  <c r="AE74" i="77"/>
  <c r="AE75" i="77" s="1"/>
  <c r="AD74" i="77"/>
  <c r="AD75" i="77" s="1"/>
  <c r="AC74" i="77"/>
  <c r="AC75" i="77" s="1"/>
  <c r="AB74" i="77"/>
  <c r="AB75" i="77" s="1"/>
  <c r="AA74" i="77"/>
  <c r="AA75" i="77" s="1"/>
  <c r="Z74" i="77"/>
  <c r="Z75" i="77" s="1"/>
  <c r="W74" i="77"/>
  <c r="W75" i="77" s="1"/>
  <c r="V74" i="77"/>
  <c r="V75" i="77" s="1"/>
  <c r="U74" i="77"/>
  <c r="U75" i="77" s="1"/>
  <c r="N74" i="77"/>
  <c r="N75" i="77" s="1"/>
  <c r="M74" i="77"/>
  <c r="M75" i="77" s="1"/>
  <c r="L74" i="77"/>
  <c r="L75" i="77" s="1"/>
  <c r="K74" i="77"/>
  <c r="K75" i="77" s="1"/>
  <c r="J74" i="77"/>
  <c r="J75" i="77" s="1"/>
  <c r="I74" i="77"/>
  <c r="I75" i="77" s="1"/>
  <c r="H74" i="77"/>
  <c r="H75" i="77" s="1"/>
  <c r="G74" i="77"/>
  <c r="G75" i="77" s="1"/>
  <c r="F74" i="77"/>
  <c r="F75" i="77" s="1"/>
  <c r="H72" i="77"/>
  <c r="H73" i="77" s="1"/>
  <c r="AB72" i="77"/>
  <c r="AB73" i="77" s="1"/>
  <c r="D73" i="77"/>
  <c r="E73" i="77"/>
  <c r="L73" i="77"/>
  <c r="M73" i="77"/>
  <c r="N73" i="77"/>
  <c r="O73" i="77"/>
  <c r="P73" i="77"/>
  <c r="Q73" i="77"/>
  <c r="R73" i="77"/>
  <c r="S73" i="77"/>
  <c r="T73" i="77"/>
  <c r="AC73" i="77"/>
  <c r="AD73" i="77"/>
  <c r="AE73" i="77"/>
  <c r="AF73" i="77"/>
  <c r="AG73" i="77"/>
  <c r="AH73" i="77"/>
  <c r="AI73" i="77"/>
  <c r="AJ73" i="77"/>
  <c r="AK73" i="77"/>
  <c r="AL73" i="77"/>
  <c r="AM73" i="77"/>
  <c r="AN73" i="77"/>
  <c r="AO73" i="77"/>
  <c r="AP73" i="77"/>
  <c r="AQ73" i="77"/>
  <c r="AR73" i="77"/>
  <c r="AS73" i="77"/>
  <c r="AT73" i="77"/>
  <c r="AU73" i="77"/>
  <c r="C73" i="77"/>
  <c r="AA72" i="77"/>
  <c r="AA73" i="77" s="1"/>
  <c r="Z72" i="77"/>
  <c r="Z73" i="77" s="1"/>
  <c r="W72" i="77"/>
  <c r="W73" i="77" s="1"/>
  <c r="V72" i="77"/>
  <c r="V73" i="77" s="1"/>
  <c r="U72" i="77"/>
  <c r="U73" i="77" s="1"/>
  <c r="K72" i="77"/>
  <c r="K73" i="77" s="1"/>
  <c r="J72" i="77"/>
  <c r="J73" i="77" s="1"/>
  <c r="I72" i="77"/>
  <c r="I73" i="77" s="1"/>
  <c r="G72" i="77"/>
  <c r="G73" i="77" s="1"/>
  <c r="F72" i="77"/>
  <c r="F73" i="77" s="1"/>
  <c r="K61" i="128"/>
  <c r="J61" i="128"/>
  <c r="I61" i="128"/>
  <c r="AH90" i="74"/>
  <c r="AG90" i="74"/>
  <c r="AF90" i="74"/>
  <c r="T90" i="74"/>
  <c r="S90" i="74"/>
  <c r="R90" i="74"/>
  <c r="D90" i="74"/>
  <c r="E90" i="74"/>
  <c r="F90" i="74"/>
  <c r="G90" i="74"/>
  <c r="H90" i="74"/>
  <c r="C90" i="74"/>
  <c r="AG89" i="74"/>
  <c r="AH89" i="74"/>
  <c r="AF89" i="74"/>
  <c r="S89" i="74"/>
  <c r="T89" i="74"/>
  <c r="R89" i="74"/>
  <c r="G89" i="74"/>
  <c r="H89" i="74"/>
  <c r="F89" i="74"/>
  <c r="D89" i="74"/>
  <c r="E89" i="74"/>
  <c r="C89" i="74"/>
  <c r="AG87" i="74"/>
  <c r="AG88" i="74" s="1"/>
  <c r="AH87" i="74"/>
  <c r="AH88" i="74" s="1"/>
  <c r="AF87" i="74"/>
  <c r="AF88" i="74" s="1"/>
  <c r="S87" i="74"/>
  <c r="S88" i="74" s="1"/>
  <c r="T87" i="74"/>
  <c r="T88" i="74" s="1"/>
  <c r="R87" i="74"/>
  <c r="R88" i="74" s="1"/>
  <c r="G87" i="74"/>
  <c r="G88" i="74" s="1"/>
  <c r="H87" i="74"/>
  <c r="H88" i="74" s="1"/>
  <c r="F87" i="74"/>
  <c r="F88" i="74" s="1"/>
  <c r="D87" i="74"/>
  <c r="D88" i="74" s="1"/>
  <c r="E87" i="74"/>
  <c r="E88" i="74" s="1"/>
  <c r="C87" i="74"/>
  <c r="C88" i="74" s="1"/>
  <c r="D86" i="74"/>
  <c r="E86" i="74"/>
  <c r="F86" i="74"/>
  <c r="G86" i="74"/>
  <c r="H86" i="74"/>
  <c r="R86" i="74"/>
  <c r="S86" i="74"/>
  <c r="T86" i="74"/>
  <c r="AF86" i="74"/>
  <c r="AG86" i="74"/>
  <c r="AH86" i="74"/>
  <c r="C86" i="74"/>
  <c r="AG85" i="74"/>
  <c r="AH85" i="74"/>
  <c r="AF85" i="74"/>
  <c r="S85" i="74"/>
  <c r="T85" i="74"/>
  <c r="R85" i="74"/>
  <c r="D85" i="74"/>
  <c r="E85" i="74"/>
  <c r="F85" i="74"/>
  <c r="G85" i="74"/>
  <c r="H85" i="74"/>
  <c r="C85" i="74"/>
  <c r="D82" i="74"/>
  <c r="E82" i="74"/>
  <c r="F82" i="74"/>
  <c r="G82" i="74"/>
  <c r="H82" i="74"/>
  <c r="I82" i="74"/>
  <c r="J82" i="74"/>
  <c r="K82" i="74"/>
  <c r="L82" i="74"/>
  <c r="M82" i="74"/>
  <c r="N82" i="74"/>
  <c r="O82" i="74"/>
  <c r="P82" i="74"/>
  <c r="Q82" i="74"/>
  <c r="R82" i="74"/>
  <c r="S82" i="74"/>
  <c r="T82" i="74"/>
  <c r="U82" i="74"/>
  <c r="V82" i="74"/>
  <c r="W82" i="74"/>
  <c r="Z82" i="74"/>
  <c r="AA82" i="74"/>
  <c r="AB82" i="74"/>
  <c r="AC82" i="74"/>
  <c r="AD82" i="74"/>
  <c r="AE82" i="74"/>
  <c r="AF82" i="74"/>
  <c r="AG82" i="74"/>
  <c r="AH82" i="74"/>
  <c r="D83" i="74"/>
  <c r="E83" i="74"/>
  <c r="F83" i="74"/>
  <c r="G83" i="74"/>
  <c r="H83" i="74"/>
  <c r="I83" i="74"/>
  <c r="J83" i="74"/>
  <c r="K83" i="74"/>
  <c r="L83" i="74"/>
  <c r="M83" i="74"/>
  <c r="N83" i="74"/>
  <c r="O83" i="74"/>
  <c r="P83" i="74"/>
  <c r="Q83" i="74"/>
  <c r="R83" i="74"/>
  <c r="S83" i="74"/>
  <c r="T83" i="74"/>
  <c r="U83" i="74"/>
  <c r="V83" i="74"/>
  <c r="W83" i="74"/>
  <c r="Z83" i="74"/>
  <c r="AA83" i="74"/>
  <c r="AB83" i="74"/>
  <c r="AC83" i="74"/>
  <c r="AD83" i="74"/>
  <c r="AE83" i="74"/>
  <c r="AF83" i="74"/>
  <c r="AG83" i="74"/>
  <c r="AH83" i="74"/>
  <c r="D84" i="74"/>
  <c r="E84" i="74"/>
  <c r="F84" i="74"/>
  <c r="G84" i="74"/>
  <c r="H84" i="74"/>
  <c r="I84" i="74"/>
  <c r="J84" i="74"/>
  <c r="K84" i="74"/>
  <c r="L84" i="74"/>
  <c r="M84" i="74"/>
  <c r="N84" i="74"/>
  <c r="O84" i="74"/>
  <c r="P84" i="74"/>
  <c r="Q84" i="74"/>
  <c r="R84" i="74"/>
  <c r="S84" i="74"/>
  <c r="T84" i="74"/>
  <c r="U84" i="74"/>
  <c r="V84" i="74"/>
  <c r="W84" i="74"/>
  <c r="Z84" i="74"/>
  <c r="AA84" i="74"/>
  <c r="AB84" i="74"/>
  <c r="AC84" i="74"/>
  <c r="AD84" i="74"/>
  <c r="AE84" i="74"/>
  <c r="AF84" i="74"/>
  <c r="AG84" i="74"/>
  <c r="AH84" i="74"/>
  <c r="C84" i="74"/>
  <c r="C83" i="74"/>
  <c r="C82" i="74"/>
  <c r="D79" i="74"/>
  <c r="E79" i="74"/>
  <c r="F79" i="74"/>
  <c r="G79" i="74"/>
  <c r="H79" i="74"/>
  <c r="I79" i="74"/>
  <c r="J79" i="74"/>
  <c r="K79" i="74"/>
  <c r="L79" i="74"/>
  <c r="M79" i="74"/>
  <c r="N79" i="74"/>
  <c r="O79" i="74"/>
  <c r="P79" i="74"/>
  <c r="Q79" i="74"/>
  <c r="R79" i="74"/>
  <c r="S79" i="74"/>
  <c r="T79" i="74"/>
  <c r="U79" i="74"/>
  <c r="V79" i="74"/>
  <c r="W79" i="74"/>
  <c r="Z79" i="74"/>
  <c r="AA79" i="74"/>
  <c r="AB79" i="74"/>
  <c r="AC79" i="74"/>
  <c r="AD79" i="74"/>
  <c r="AE79" i="74"/>
  <c r="AF79" i="74"/>
  <c r="AG79" i="74"/>
  <c r="AH79" i="74"/>
  <c r="C79" i="74"/>
  <c r="AG77" i="74"/>
  <c r="AH77" i="74"/>
  <c r="AF77" i="74"/>
  <c r="T77" i="74"/>
  <c r="S77" i="74"/>
  <c r="R77" i="74"/>
  <c r="D77" i="74"/>
  <c r="E77" i="74"/>
  <c r="F77" i="74"/>
  <c r="G77" i="74"/>
  <c r="H77" i="74"/>
  <c r="C77" i="74"/>
  <c r="D75" i="74"/>
  <c r="E75" i="74"/>
  <c r="F75" i="74"/>
  <c r="G75" i="74"/>
  <c r="H75" i="74"/>
  <c r="O75" i="74"/>
  <c r="P75" i="74"/>
  <c r="Q75" i="74"/>
  <c r="R75" i="74"/>
  <c r="S75" i="74"/>
  <c r="T75" i="74"/>
  <c r="Z75" i="74"/>
  <c r="AA75" i="74"/>
  <c r="AB75" i="74"/>
  <c r="AC75" i="74"/>
  <c r="AD75" i="74"/>
  <c r="AE75" i="74"/>
  <c r="AF75" i="74"/>
  <c r="AG75" i="74"/>
  <c r="AH75" i="74"/>
  <c r="AI75" i="74"/>
  <c r="AJ75" i="74"/>
  <c r="AK75" i="74"/>
  <c r="AL75" i="74"/>
  <c r="AM75" i="74"/>
  <c r="C75" i="74"/>
  <c r="AR74" i="74"/>
  <c r="AR75" i="74" s="1"/>
  <c r="AQ74" i="74"/>
  <c r="AQ75" i="74" s="1"/>
  <c r="AP74" i="74"/>
  <c r="AP75" i="74" s="1"/>
  <c r="AO74" i="74"/>
  <c r="AO75" i="74" s="1"/>
  <c r="AN74" i="74"/>
  <c r="AN75" i="74" s="1"/>
  <c r="W74" i="74"/>
  <c r="W75" i="74" s="1"/>
  <c r="V74" i="74"/>
  <c r="V75" i="74" s="1"/>
  <c r="U74" i="74"/>
  <c r="U75" i="74" s="1"/>
  <c r="N74" i="74"/>
  <c r="N75" i="74" s="1"/>
  <c r="M74" i="74"/>
  <c r="M75" i="74" s="1"/>
  <c r="L74" i="74"/>
  <c r="L75" i="74" s="1"/>
  <c r="K74" i="74"/>
  <c r="K75" i="74" s="1"/>
  <c r="J74" i="74"/>
  <c r="J75" i="74" s="1"/>
  <c r="I74" i="74"/>
  <c r="I75" i="74" s="1"/>
  <c r="D73" i="74"/>
  <c r="E73" i="74"/>
  <c r="F73" i="74"/>
  <c r="G73" i="74"/>
  <c r="H73" i="74"/>
  <c r="R73" i="74"/>
  <c r="S73" i="74"/>
  <c r="T73" i="74"/>
  <c r="AC73" i="74"/>
  <c r="AD73" i="74"/>
  <c r="AE73" i="74"/>
  <c r="AF73" i="74"/>
  <c r="AG73" i="74"/>
  <c r="AH73" i="74"/>
  <c r="AI73" i="74"/>
  <c r="AJ73" i="74"/>
  <c r="AK73" i="74"/>
  <c r="AL73" i="74"/>
  <c r="AM73" i="74"/>
  <c r="C73" i="74"/>
  <c r="AR72" i="74"/>
  <c r="AR73" i="74" s="1"/>
  <c r="AQ72" i="74"/>
  <c r="AQ73" i="74" s="1"/>
  <c r="AP72" i="74"/>
  <c r="AP73" i="74" s="1"/>
  <c r="AO72" i="74"/>
  <c r="AO73" i="74" s="1"/>
  <c r="AN72" i="74"/>
  <c r="AN73" i="74" s="1"/>
  <c r="AB72" i="74"/>
  <c r="AB73" i="74" s="1"/>
  <c r="AA72" i="74"/>
  <c r="AA73" i="74" s="1"/>
  <c r="Z72" i="74"/>
  <c r="Z73" i="74" s="1"/>
  <c r="W72" i="74"/>
  <c r="W73" i="74" s="1"/>
  <c r="V72" i="74"/>
  <c r="V73" i="74" s="1"/>
  <c r="U72" i="74"/>
  <c r="U73" i="74" s="1"/>
  <c r="Q72" i="74"/>
  <c r="Q73" i="74" s="1"/>
  <c r="P72" i="74"/>
  <c r="P73" i="74" s="1"/>
  <c r="O72" i="74"/>
  <c r="O73" i="74" s="1"/>
  <c r="N72" i="74"/>
  <c r="N73" i="74" s="1"/>
  <c r="M72" i="74"/>
  <c r="M73" i="74" s="1"/>
  <c r="L72" i="74"/>
  <c r="L73" i="74" s="1"/>
  <c r="K72" i="74"/>
  <c r="K73" i="74" s="1"/>
  <c r="J72" i="74"/>
  <c r="J73" i="74" s="1"/>
  <c r="I72" i="74"/>
  <c r="I73" i="74" s="1"/>
  <c r="K70" i="74"/>
  <c r="K71" i="74" s="1"/>
  <c r="AQ70" i="74"/>
  <c r="AQ71" i="74" s="1"/>
  <c r="R71" i="74"/>
  <c r="S71" i="74"/>
  <c r="T71" i="74"/>
  <c r="Z71" i="74"/>
  <c r="AA71" i="74"/>
  <c r="AB71" i="74"/>
  <c r="AC71" i="74"/>
  <c r="AD71" i="74"/>
  <c r="AE71" i="74"/>
  <c r="AF71" i="74"/>
  <c r="AG71" i="74"/>
  <c r="AH71" i="74"/>
  <c r="AI71" i="74"/>
  <c r="AJ71" i="74"/>
  <c r="AK71" i="74"/>
  <c r="AL71" i="74"/>
  <c r="AR70" i="74"/>
  <c r="AR71" i="74" s="1"/>
  <c r="AP70" i="74"/>
  <c r="AP71" i="74" s="1"/>
  <c r="AO70" i="74"/>
  <c r="AO71" i="74" s="1"/>
  <c r="AN70" i="74"/>
  <c r="AN71" i="74" s="1"/>
  <c r="AM70" i="74"/>
  <c r="AM71" i="74" s="1"/>
  <c r="W70" i="74"/>
  <c r="W71" i="74" s="1"/>
  <c r="V70" i="74"/>
  <c r="V71" i="74" s="1"/>
  <c r="U70" i="74"/>
  <c r="U71" i="74" s="1"/>
  <c r="Q70" i="74"/>
  <c r="Q71" i="74" s="1"/>
  <c r="P70" i="74"/>
  <c r="P71" i="74" s="1"/>
  <c r="O70" i="74"/>
  <c r="O71" i="74" s="1"/>
  <c r="N70" i="74"/>
  <c r="N71" i="74" s="1"/>
  <c r="M70" i="74"/>
  <c r="M71" i="74" s="1"/>
  <c r="L70" i="74"/>
  <c r="L71" i="74" s="1"/>
  <c r="J70" i="74"/>
  <c r="J71" i="74" s="1"/>
  <c r="I70" i="74"/>
  <c r="I71" i="74" s="1"/>
  <c r="H70" i="74"/>
  <c r="H71" i="74" s="1"/>
  <c r="G70" i="74"/>
  <c r="G71" i="74" s="1"/>
  <c r="F70" i="74"/>
  <c r="F71" i="74" s="1"/>
  <c r="E70" i="74"/>
  <c r="E71" i="74" s="1"/>
  <c r="D70" i="74"/>
  <c r="D71" i="74" s="1"/>
  <c r="C70" i="74"/>
  <c r="C71" i="74" s="1"/>
  <c r="F69" i="74"/>
  <c r="H69" i="74"/>
  <c r="Q69" i="74"/>
  <c r="Z69" i="74"/>
  <c r="AE69" i="74"/>
  <c r="AH68" i="74"/>
  <c r="AH69" i="74" s="1"/>
  <c r="AG68" i="74"/>
  <c r="AG69" i="74" s="1"/>
  <c r="AF68" i="74"/>
  <c r="AF69" i="74" s="1"/>
  <c r="AE68" i="74"/>
  <c r="AD68" i="74"/>
  <c r="AD69" i="74" s="1"/>
  <c r="AC68" i="74"/>
  <c r="AC69" i="74" s="1"/>
  <c r="AB68" i="74"/>
  <c r="AB69" i="74" s="1"/>
  <c r="AA68" i="74"/>
  <c r="AA69" i="74" s="1"/>
  <c r="Z68" i="74"/>
  <c r="W68" i="74"/>
  <c r="W69" i="74" s="1"/>
  <c r="V68" i="74"/>
  <c r="V69" i="74" s="1"/>
  <c r="U68" i="74"/>
  <c r="U69" i="74" s="1"/>
  <c r="T68" i="74"/>
  <c r="T69" i="74" s="1"/>
  <c r="S68" i="74"/>
  <c r="S69" i="74" s="1"/>
  <c r="R68" i="74"/>
  <c r="R69" i="74" s="1"/>
  <c r="Q68" i="74"/>
  <c r="P68" i="74"/>
  <c r="P69" i="74" s="1"/>
  <c r="O68" i="74"/>
  <c r="O69" i="74" s="1"/>
  <c r="N68" i="74"/>
  <c r="N69" i="74" s="1"/>
  <c r="M68" i="74"/>
  <c r="M69" i="74" s="1"/>
  <c r="L68" i="74"/>
  <c r="L69" i="74" s="1"/>
  <c r="K68" i="74"/>
  <c r="K69" i="74" s="1"/>
  <c r="J68" i="74"/>
  <c r="J69" i="74" s="1"/>
  <c r="I68" i="74"/>
  <c r="I69" i="74" s="1"/>
  <c r="E68" i="74"/>
  <c r="E69" i="74" s="1"/>
  <c r="D68" i="74"/>
  <c r="D69" i="74" s="1"/>
  <c r="C68" i="74"/>
  <c r="C69" i="74" s="1"/>
  <c r="H68" i="74"/>
  <c r="G68" i="74"/>
  <c r="G69" i="74" s="1"/>
  <c r="F68" i="74"/>
  <c r="N44" i="127" l="1"/>
  <c r="N40" i="127"/>
  <c r="N32" i="127"/>
  <c r="N25" i="127"/>
  <c r="N18" i="127" s="1"/>
  <c r="N19" i="127"/>
  <c r="AC70" i="129"/>
  <c r="AB70" i="129"/>
  <c r="AA70" i="129"/>
  <c r="Z70" i="129"/>
  <c r="Y70" i="129"/>
  <c r="X70" i="129"/>
  <c r="P70" i="129"/>
  <c r="Q70" i="129"/>
  <c r="N70" i="129"/>
  <c r="O70" i="129"/>
  <c r="M70" i="129"/>
  <c r="L70" i="129"/>
  <c r="K70" i="129"/>
  <c r="I70" i="129"/>
  <c r="H70" i="129"/>
  <c r="G70" i="129"/>
  <c r="F70" i="129"/>
  <c r="P41" i="126"/>
  <c r="T51" i="126" l="1"/>
  <c r="T52" i="126"/>
  <c r="F52" i="126" l="1"/>
  <c r="F51" i="126"/>
  <c r="C51" i="126"/>
  <c r="J70" i="129" l="1"/>
  <c r="W70" i="129" l="1"/>
  <c r="U70" i="129"/>
  <c r="V70" i="129"/>
  <c r="T70" i="129" l="1"/>
  <c r="S66" i="127" l="1"/>
  <c r="S67" i="127" s="1"/>
  <c r="C66" i="127"/>
  <c r="C67" i="127" s="1"/>
  <c r="L66" i="127" l="1"/>
  <c r="L67" i="127" s="1"/>
  <c r="D66" i="127" l="1"/>
  <c r="D67" i="127" s="1"/>
  <c r="AA66" i="127"/>
  <c r="AA67" i="127" s="1"/>
  <c r="J66" i="127"/>
  <c r="J67" i="127" s="1"/>
  <c r="F66" i="127"/>
  <c r="F67" i="127" s="1"/>
  <c r="R66" i="127"/>
  <c r="R67" i="127" s="1"/>
  <c r="Z66" i="127"/>
  <c r="Z67" i="127" s="1"/>
  <c r="X66" i="127"/>
  <c r="X67" i="127" s="1"/>
  <c r="V66" i="127"/>
  <c r="V67" i="127" s="1"/>
  <c r="G66" i="127"/>
  <c r="G67" i="127" s="1"/>
  <c r="Q66" i="127"/>
  <c r="Q67" i="127" s="1"/>
  <c r="M66" i="127"/>
  <c r="M67" i="127" s="1"/>
  <c r="K66" i="127"/>
  <c r="K67" i="127" s="1"/>
  <c r="Y66" i="127"/>
  <c r="Y67" i="127" s="1"/>
  <c r="AB66" i="127"/>
  <c r="AB67" i="127" s="1"/>
  <c r="N66" i="127"/>
  <c r="N67" i="127" s="1"/>
  <c r="U66" i="127"/>
  <c r="U67" i="127" s="1"/>
  <c r="I66" i="127"/>
  <c r="I67" i="127" s="1"/>
  <c r="E66" i="127"/>
  <c r="E67" i="127" s="1"/>
  <c r="H66" i="127"/>
  <c r="H67" i="127" s="1"/>
  <c r="W66" i="127"/>
  <c r="W67" i="127" s="1"/>
  <c r="AC66" i="127"/>
  <c r="AC67" i="127" s="1"/>
  <c r="T66" i="127"/>
  <c r="T67" i="127" s="1"/>
  <c r="C56" i="124" l="1"/>
  <c r="C55" i="124"/>
  <c r="C54" i="124"/>
  <c r="E57" i="124"/>
  <c r="D57" i="124"/>
  <c r="C57" i="124"/>
  <c r="E56" i="124"/>
  <c r="D56" i="124"/>
  <c r="E55" i="124"/>
  <c r="D55" i="124"/>
  <c r="E54" i="124"/>
  <c r="D54" i="124"/>
  <c r="E52" i="124"/>
  <c r="D52" i="124"/>
  <c r="C52" i="124"/>
  <c r="E51" i="124"/>
  <c r="D51" i="124"/>
  <c r="C51" i="124"/>
  <c r="C36" i="124"/>
  <c r="D36" i="124"/>
  <c r="E36" i="124"/>
  <c r="C37" i="124"/>
  <c r="D37" i="124"/>
  <c r="E37" i="124"/>
  <c r="C38" i="124"/>
  <c r="D38" i="124"/>
  <c r="E38" i="124"/>
  <c r="C39" i="124"/>
  <c r="D39" i="124"/>
  <c r="E39" i="124"/>
  <c r="C34" i="124"/>
  <c r="DD22" i="94" l="1"/>
  <c r="DE22" i="94"/>
  <c r="DF22" i="94"/>
  <c r="DD23" i="94"/>
  <c r="DE23" i="94"/>
  <c r="DF23" i="94"/>
  <c r="DD24" i="94"/>
  <c r="DE24" i="94"/>
  <c r="DF24" i="94"/>
  <c r="DD25" i="94"/>
  <c r="DE25" i="94"/>
  <c r="DF25" i="94"/>
  <c r="DD26" i="94"/>
  <c r="DE26" i="94"/>
  <c r="DF26" i="94"/>
  <c r="DD28" i="94"/>
  <c r="DE28" i="94"/>
  <c r="DF28" i="94"/>
  <c r="DD29" i="94"/>
  <c r="DE29" i="94"/>
  <c r="DF29" i="94"/>
  <c r="DD30" i="94"/>
  <c r="DE30" i="94"/>
  <c r="DF30" i="94"/>
  <c r="DD31" i="94"/>
  <c r="DE31" i="94"/>
  <c r="DF31" i="94"/>
  <c r="DD32" i="94"/>
  <c r="DE32" i="94"/>
  <c r="DF32" i="94"/>
  <c r="DD33" i="94"/>
  <c r="DE33" i="94"/>
  <c r="DF33" i="94"/>
  <c r="DD35" i="94"/>
  <c r="DE35" i="94"/>
  <c r="DF35" i="94"/>
  <c r="DD36" i="94"/>
  <c r="DE36" i="94"/>
  <c r="DF36" i="94"/>
  <c r="DD37" i="94"/>
  <c r="DE37" i="94"/>
  <c r="DF37" i="94"/>
  <c r="DD38" i="94"/>
  <c r="DE38" i="94"/>
  <c r="DF38" i="94"/>
  <c r="DD39" i="94"/>
  <c r="DE39" i="94"/>
  <c r="DF39" i="94"/>
  <c r="DD40" i="94"/>
  <c r="DE40" i="94"/>
  <c r="DF40" i="94"/>
  <c r="DD41" i="94"/>
  <c r="DE41" i="94"/>
  <c r="DF41" i="94"/>
  <c r="DD43" i="94"/>
  <c r="DE43" i="94"/>
  <c r="DF43" i="94"/>
  <c r="DD44" i="94"/>
  <c r="DE44" i="94"/>
  <c r="DF44" i="94"/>
  <c r="DD45" i="94"/>
  <c r="DE45" i="94"/>
  <c r="DF45" i="94"/>
  <c r="DD47" i="94"/>
  <c r="DE47" i="94"/>
  <c r="DF47" i="94"/>
  <c r="DD48" i="94"/>
  <c r="DE48" i="94"/>
  <c r="DF48" i="94"/>
  <c r="DD49" i="94"/>
  <c r="DE49" i="94"/>
  <c r="DF49" i="94"/>
  <c r="DD50" i="94"/>
  <c r="DE50" i="94"/>
  <c r="DF50" i="94"/>
  <c r="DD51" i="94"/>
  <c r="DE51" i="94"/>
  <c r="DF51" i="94"/>
  <c r="DD52" i="94"/>
  <c r="DE52" i="94"/>
  <c r="DF52" i="94"/>
  <c r="DD53" i="94"/>
  <c r="DE53" i="94"/>
  <c r="DF53" i="94"/>
  <c r="DD54" i="94"/>
  <c r="DE54" i="94"/>
  <c r="DF54" i="94"/>
  <c r="DD55" i="94"/>
  <c r="DE55" i="94"/>
  <c r="DF55" i="94"/>
  <c r="DC22" i="94"/>
  <c r="DC23" i="94"/>
  <c r="DC24" i="94"/>
  <c r="DC25" i="94"/>
  <c r="DC26" i="94"/>
  <c r="DC28" i="94"/>
  <c r="DC29" i="94"/>
  <c r="DC30" i="94"/>
  <c r="DC31" i="94"/>
  <c r="DC32" i="94"/>
  <c r="DC33" i="94"/>
  <c r="DC35" i="94"/>
  <c r="DC36" i="94"/>
  <c r="DC37" i="94"/>
  <c r="DC38" i="94"/>
  <c r="DC39" i="94"/>
  <c r="DC40" i="94"/>
  <c r="DC41" i="94"/>
  <c r="DC43" i="94"/>
  <c r="DC44" i="94"/>
  <c r="DC45" i="94"/>
  <c r="DC47" i="94"/>
  <c r="DC48" i="94"/>
  <c r="DC49" i="94"/>
  <c r="DC50" i="94"/>
  <c r="DC51" i="94"/>
  <c r="DC52" i="94"/>
  <c r="DC53" i="94"/>
  <c r="DC54" i="94"/>
  <c r="DC55" i="94"/>
  <c r="DB22" i="94"/>
  <c r="DB23" i="94"/>
  <c r="DB24" i="94"/>
  <c r="DB25" i="94"/>
  <c r="DB26" i="94"/>
  <c r="DB28" i="94"/>
  <c r="DB29" i="94"/>
  <c r="DB30" i="94"/>
  <c r="DB31" i="94"/>
  <c r="DB32" i="94"/>
  <c r="DB33" i="94"/>
  <c r="DB35" i="94"/>
  <c r="DB36" i="94"/>
  <c r="DB37" i="94"/>
  <c r="DB38" i="94"/>
  <c r="DB39" i="94"/>
  <c r="DB40" i="94"/>
  <c r="DB41" i="94"/>
  <c r="DB43" i="94"/>
  <c r="DB44" i="94"/>
  <c r="DB45" i="94"/>
  <c r="DB47" i="94"/>
  <c r="DB48" i="94"/>
  <c r="DB49" i="94"/>
  <c r="DB50" i="94"/>
  <c r="DB51" i="94"/>
  <c r="DB52" i="94"/>
  <c r="DB53" i="94"/>
  <c r="DB54" i="94"/>
  <c r="DB55" i="94"/>
  <c r="DA22" i="94"/>
  <c r="DA23" i="94"/>
  <c r="DA24" i="94"/>
  <c r="DA25" i="94"/>
  <c r="DA26" i="94"/>
  <c r="DA28" i="94"/>
  <c r="DA29" i="94"/>
  <c r="DA30" i="94"/>
  <c r="DA31" i="94"/>
  <c r="DA32" i="94"/>
  <c r="DA33" i="94"/>
  <c r="DA35" i="94"/>
  <c r="DA36" i="94"/>
  <c r="DA37" i="94"/>
  <c r="DA38" i="94"/>
  <c r="DA39" i="94"/>
  <c r="DA40" i="94"/>
  <c r="DA41" i="94"/>
  <c r="DA43" i="94"/>
  <c r="DA44" i="94"/>
  <c r="DA45" i="94"/>
  <c r="DA47" i="94"/>
  <c r="DA48" i="94"/>
  <c r="DA49" i="94"/>
  <c r="DA50" i="94"/>
  <c r="DA51" i="94"/>
  <c r="DA52" i="94"/>
  <c r="DA53" i="94"/>
  <c r="DA54" i="94"/>
  <c r="DA55" i="94"/>
  <c r="CZ22" i="94"/>
  <c r="CZ23" i="94"/>
  <c r="CZ24" i="94"/>
  <c r="CZ25" i="94"/>
  <c r="CZ26" i="94"/>
  <c r="CZ28" i="94"/>
  <c r="CZ29" i="94"/>
  <c r="CZ30" i="94"/>
  <c r="CZ31" i="94"/>
  <c r="CZ32" i="94"/>
  <c r="CZ33" i="94"/>
  <c r="CZ35" i="94"/>
  <c r="CZ36" i="94"/>
  <c r="CZ37" i="94"/>
  <c r="CZ38" i="94"/>
  <c r="CZ39" i="94"/>
  <c r="CZ40" i="94"/>
  <c r="CZ41" i="94"/>
  <c r="CZ43" i="94"/>
  <c r="CZ44" i="94"/>
  <c r="CZ45" i="94"/>
  <c r="CZ47" i="94"/>
  <c r="CZ48" i="94"/>
  <c r="CZ49" i="94"/>
  <c r="CZ50" i="94"/>
  <c r="CZ51" i="94"/>
  <c r="CZ52" i="94"/>
  <c r="CZ53" i="94"/>
  <c r="CZ54" i="94"/>
  <c r="CZ55" i="94"/>
  <c r="CY22" i="94"/>
  <c r="CY23" i="94"/>
  <c r="CY24" i="94"/>
  <c r="CY25" i="94"/>
  <c r="CY26" i="94"/>
  <c r="CY28" i="94"/>
  <c r="CY29" i="94"/>
  <c r="CY30" i="94"/>
  <c r="CY31" i="94"/>
  <c r="CY32" i="94"/>
  <c r="CY33" i="94"/>
  <c r="CY35" i="94"/>
  <c r="CY36" i="94"/>
  <c r="CY37" i="94"/>
  <c r="CY38" i="94"/>
  <c r="CY39" i="94"/>
  <c r="CY40" i="94"/>
  <c r="CY41" i="94"/>
  <c r="CY43" i="94"/>
  <c r="CY44" i="94"/>
  <c r="CY45" i="94"/>
  <c r="CY47" i="94"/>
  <c r="CY48" i="94"/>
  <c r="CY49" i="94"/>
  <c r="CY50" i="94"/>
  <c r="CY51" i="94"/>
  <c r="CY52" i="94"/>
  <c r="CY53" i="94"/>
  <c r="CY54" i="94"/>
  <c r="CY55" i="94"/>
  <c r="CX22" i="94"/>
  <c r="CX23" i="94"/>
  <c r="CX24" i="94"/>
  <c r="CX25" i="94"/>
  <c r="CX26" i="94"/>
  <c r="CX28" i="94"/>
  <c r="CX29" i="94"/>
  <c r="CX30" i="94"/>
  <c r="CX31" i="94"/>
  <c r="CX32" i="94"/>
  <c r="CX33" i="94"/>
  <c r="CX35" i="94"/>
  <c r="CX36" i="94"/>
  <c r="CX37" i="94"/>
  <c r="CX38" i="94"/>
  <c r="CX39" i="94"/>
  <c r="CX40" i="94"/>
  <c r="CX41" i="94"/>
  <c r="CX43" i="94"/>
  <c r="CX44" i="94"/>
  <c r="CX45" i="94"/>
  <c r="CX47" i="94"/>
  <c r="CX48" i="94"/>
  <c r="CX49" i="94"/>
  <c r="CX50" i="94"/>
  <c r="CX51" i="94"/>
  <c r="CX52" i="94"/>
  <c r="CX53" i="94"/>
  <c r="CX54" i="94"/>
  <c r="CX55" i="94"/>
  <c r="CW22" i="94"/>
  <c r="CW23" i="94"/>
  <c r="CW24" i="94"/>
  <c r="CW25" i="94"/>
  <c r="CW26" i="94"/>
  <c r="CW28" i="94"/>
  <c r="CW29" i="94"/>
  <c r="CW30" i="94"/>
  <c r="CW31" i="94"/>
  <c r="CW32" i="94"/>
  <c r="CW33" i="94"/>
  <c r="CW35" i="94"/>
  <c r="CW36" i="94"/>
  <c r="CW37" i="94"/>
  <c r="CW38" i="94"/>
  <c r="CW39" i="94"/>
  <c r="CW40" i="94"/>
  <c r="CW41" i="94"/>
  <c r="CW43" i="94"/>
  <c r="CW44" i="94"/>
  <c r="CW45" i="94"/>
  <c r="CW47" i="94"/>
  <c r="CW48" i="94"/>
  <c r="CW49" i="94"/>
  <c r="CW50" i="94"/>
  <c r="CW51" i="94"/>
  <c r="CW52" i="94"/>
  <c r="CW53" i="94"/>
  <c r="CW54" i="94"/>
  <c r="CW55" i="94"/>
  <c r="R14" i="132" l="1"/>
  <c r="S14" i="132"/>
  <c r="T14" i="132"/>
  <c r="U14" i="132"/>
  <c r="V14" i="132"/>
  <c r="R15" i="132"/>
  <c r="S15" i="132"/>
  <c r="T15" i="132"/>
  <c r="U15" i="132"/>
  <c r="V15" i="132"/>
  <c r="R16" i="132"/>
  <c r="S16" i="132"/>
  <c r="T16" i="132"/>
  <c r="U16" i="132"/>
  <c r="V16" i="132"/>
  <c r="R17" i="132"/>
  <c r="S17" i="132"/>
  <c r="T17" i="132"/>
  <c r="U17" i="132"/>
  <c r="V17" i="132"/>
  <c r="R18" i="132"/>
  <c r="S18" i="132"/>
  <c r="T18" i="132"/>
  <c r="U18" i="132"/>
  <c r="V18" i="132"/>
  <c r="R19" i="132"/>
  <c r="S19" i="132"/>
  <c r="T19" i="132"/>
  <c r="U19" i="132"/>
  <c r="V19" i="132"/>
  <c r="R20" i="132"/>
  <c r="S20" i="132"/>
  <c r="T20" i="132"/>
  <c r="U20" i="132"/>
  <c r="V20" i="132"/>
  <c r="R21" i="132"/>
  <c r="S21" i="132"/>
  <c r="T21" i="132"/>
  <c r="U21" i="132"/>
  <c r="V21" i="132"/>
  <c r="R22" i="132"/>
  <c r="S22" i="132"/>
  <c r="T22" i="132"/>
  <c r="U22" i="132"/>
  <c r="V22" i="132"/>
  <c r="R23" i="132"/>
  <c r="S23" i="132"/>
  <c r="T23" i="132"/>
  <c r="U23" i="132"/>
  <c r="V23" i="132"/>
  <c r="R24" i="132"/>
  <c r="S24" i="132"/>
  <c r="T24" i="132"/>
  <c r="U24" i="132"/>
  <c r="V24" i="132"/>
  <c r="R25" i="132"/>
  <c r="S25" i="132"/>
  <c r="T25" i="132"/>
  <c r="U25" i="132"/>
  <c r="V25" i="132"/>
  <c r="R26" i="132"/>
  <c r="S26" i="132"/>
  <c r="T26" i="132"/>
  <c r="U26" i="132"/>
  <c r="V26" i="132"/>
  <c r="R27" i="132"/>
  <c r="S27" i="132"/>
  <c r="T27" i="132"/>
  <c r="U27" i="132"/>
  <c r="V27" i="132"/>
  <c r="R28" i="132"/>
  <c r="S28" i="132"/>
  <c r="T28" i="132"/>
  <c r="U28" i="132"/>
  <c r="V28" i="132"/>
  <c r="R29" i="132"/>
  <c r="S29" i="132"/>
  <c r="T29" i="132"/>
  <c r="U29" i="132"/>
  <c r="V29" i="132"/>
  <c r="R30" i="132"/>
  <c r="S30" i="132"/>
  <c r="T30" i="132"/>
  <c r="U30" i="132"/>
  <c r="V30" i="132"/>
  <c r="R31" i="132"/>
  <c r="S31" i="132"/>
  <c r="T31" i="132"/>
  <c r="U31" i="132"/>
  <c r="V31" i="132"/>
  <c r="R32" i="132"/>
  <c r="S32" i="132"/>
  <c r="T32" i="132"/>
  <c r="U32" i="132"/>
  <c r="V32" i="132"/>
  <c r="R33" i="132"/>
  <c r="S33" i="132"/>
  <c r="T33" i="132"/>
  <c r="U33" i="132"/>
  <c r="V33" i="132"/>
  <c r="R34" i="132"/>
  <c r="S34" i="132"/>
  <c r="T34" i="132"/>
  <c r="U34" i="132"/>
  <c r="V34" i="132"/>
  <c r="R35" i="132"/>
  <c r="S35" i="132"/>
  <c r="T35" i="132"/>
  <c r="U35" i="132"/>
  <c r="V35" i="132"/>
  <c r="R36" i="132"/>
  <c r="S36" i="132"/>
  <c r="T36" i="132"/>
  <c r="U36" i="132"/>
  <c r="V36" i="132"/>
  <c r="R37" i="132"/>
  <c r="S37" i="132"/>
  <c r="T37" i="132"/>
  <c r="U37" i="132"/>
  <c r="V37" i="132"/>
  <c r="R38" i="132"/>
  <c r="S38" i="132"/>
  <c r="T38" i="132"/>
  <c r="U38" i="132"/>
  <c r="V38" i="132"/>
  <c r="R39" i="132"/>
  <c r="S39" i="132"/>
  <c r="T39" i="132"/>
  <c r="U39" i="132"/>
  <c r="V39" i="132"/>
  <c r="R40" i="132"/>
  <c r="S40" i="132"/>
  <c r="T40" i="132"/>
  <c r="U40" i="132"/>
  <c r="V40" i="132"/>
  <c r="R41" i="132"/>
  <c r="S41" i="132"/>
  <c r="T41" i="132"/>
  <c r="U41" i="132"/>
  <c r="V41" i="132"/>
  <c r="R42" i="132"/>
  <c r="S42" i="132"/>
  <c r="T42" i="132"/>
  <c r="U42" i="132"/>
  <c r="V42" i="132"/>
  <c r="R43" i="132"/>
  <c r="S43" i="132"/>
  <c r="T43" i="132"/>
  <c r="U43" i="132"/>
  <c r="V43" i="132"/>
  <c r="R44" i="132"/>
  <c r="S44" i="132"/>
  <c r="T44" i="132"/>
  <c r="U44" i="132"/>
  <c r="V44" i="132"/>
  <c r="R45" i="132"/>
  <c r="S45" i="132"/>
  <c r="T45" i="132"/>
  <c r="U45" i="132"/>
  <c r="V45" i="132"/>
  <c r="R46" i="132"/>
  <c r="S46" i="132"/>
  <c r="T46" i="132"/>
  <c r="U46" i="132"/>
  <c r="V46" i="132"/>
  <c r="R47" i="132"/>
  <c r="S47" i="132"/>
  <c r="T47" i="132"/>
  <c r="U47" i="132"/>
  <c r="V47" i="132"/>
  <c r="R48" i="132"/>
  <c r="S48" i="132"/>
  <c r="T48" i="132"/>
  <c r="U48" i="132"/>
  <c r="V48" i="132"/>
  <c r="R49" i="132"/>
  <c r="S49" i="132"/>
  <c r="T49" i="132"/>
  <c r="U49" i="132"/>
  <c r="V49" i="132"/>
  <c r="R50" i="132"/>
  <c r="S50" i="132"/>
  <c r="T50" i="132"/>
  <c r="U50" i="132"/>
  <c r="V50" i="132"/>
  <c r="R51" i="132"/>
  <c r="S51" i="132"/>
  <c r="T51" i="132"/>
  <c r="U51" i="132"/>
  <c r="V51" i="132"/>
  <c r="R52" i="132"/>
  <c r="S52" i="132"/>
  <c r="T52" i="132"/>
  <c r="U52" i="132"/>
  <c r="V52" i="132"/>
  <c r="R53" i="132"/>
  <c r="S53" i="132"/>
  <c r="T53" i="132"/>
  <c r="U53" i="132"/>
  <c r="V53" i="132"/>
  <c r="R54" i="132"/>
  <c r="S54" i="132"/>
  <c r="T54" i="132"/>
  <c r="U54" i="132"/>
  <c r="V54" i="132"/>
  <c r="R55" i="132"/>
  <c r="S55" i="132"/>
  <c r="T55" i="132"/>
  <c r="U55" i="132"/>
  <c r="V55" i="132"/>
  <c r="R56" i="132"/>
  <c r="S56" i="132"/>
  <c r="T56" i="132"/>
  <c r="U56" i="132"/>
  <c r="V56" i="132"/>
  <c r="R57" i="132"/>
  <c r="S57" i="132"/>
  <c r="T57" i="132"/>
  <c r="U57" i="132"/>
  <c r="V57" i="132"/>
  <c r="R58" i="132"/>
  <c r="S58" i="132"/>
  <c r="T58" i="132"/>
  <c r="U58" i="132"/>
  <c r="V58" i="132"/>
  <c r="R59" i="132"/>
  <c r="S59" i="132"/>
  <c r="T59" i="132"/>
  <c r="U59" i="132"/>
  <c r="V59" i="132"/>
  <c r="R60" i="132"/>
  <c r="S60" i="132"/>
  <c r="T60" i="132"/>
  <c r="U60" i="132"/>
  <c r="V60" i="132"/>
  <c r="R61" i="132"/>
  <c r="S61" i="132"/>
  <c r="T61" i="132"/>
  <c r="U61" i="132"/>
  <c r="V61" i="132"/>
  <c r="R62" i="132"/>
  <c r="S62" i="132"/>
  <c r="T62" i="132"/>
  <c r="U62" i="132"/>
  <c r="V62" i="132"/>
  <c r="R63" i="132"/>
  <c r="S63" i="132"/>
  <c r="T63" i="132"/>
  <c r="U63" i="132"/>
  <c r="V63" i="132"/>
  <c r="R64" i="132"/>
  <c r="S64" i="132"/>
  <c r="T64" i="132"/>
  <c r="U64" i="132"/>
  <c r="V64" i="132"/>
  <c r="R65" i="132"/>
  <c r="S65" i="132"/>
  <c r="T65" i="132"/>
  <c r="U65" i="132"/>
  <c r="V65" i="132"/>
  <c r="R66" i="132"/>
  <c r="S66" i="132"/>
  <c r="T66" i="132"/>
  <c r="U66" i="132"/>
  <c r="V66" i="132"/>
  <c r="R67" i="132"/>
  <c r="S67" i="132"/>
  <c r="T67" i="132"/>
  <c r="U67" i="132"/>
  <c r="V67" i="132"/>
  <c r="R68" i="132"/>
  <c r="S68" i="132"/>
  <c r="T68" i="132"/>
  <c r="U68" i="132"/>
  <c r="V68" i="132"/>
  <c r="R69" i="132"/>
  <c r="S69" i="132"/>
  <c r="T69" i="132"/>
  <c r="U69" i="132"/>
  <c r="V69" i="132"/>
  <c r="R70" i="132"/>
  <c r="S70" i="132"/>
  <c r="T70" i="132"/>
  <c r="U70" i="132"/>
  <c r="V70" i="132"/>
  <c r="R71" i="132"/>
  <c r="S71" i="132"/>
  <c r="T71" i="132"/>
  <c r="U71" i="132"/>
  <c r="V71" i="132"/>
  <c r="R72" i="132"/>
  <c r="S72" i="132"/>
  <c r="T72" i="132"/>
  <c r="U72" i="132"/>
  <c r="V72" i="132"/>
  <c r="R73" i="132"/>
  <c r="S73" i="132"/>
  <c r="T73" i="132"/>
  <c r="U73" i="132"/>
  <c r="V73" i="132"/>
  <c r="R74" i="132"/>
  <c r="S74" i="132"/>
  <c r="T74" i="132"/>
  <c r="U74" i="132"/>
  <c r="V74" i="132"/>
  <c r="R75" i="132"/>
  <c r="S75" i="132"/>
  <c r="T75" i="132"/>
  <c r="U75" i="132"/>
  <c r="V75" i="132"/>
  <c r="R76" i="132"/>
  <c r="S76" i="132"/>
  <c r="T76" i="132"/>
  <c r="U76" i="132"/>
  <c r="V76" i="132"/>
  <c r="R77" i="132"/>
  <c r="S77" i="132"/>
  <c r="T77" i="132"/>
  <c r="U77" i="132"/>
  <c r="V77" i="132"/>
  <c r="R78" i="132"/>
  <c r="S78" i="132"/>
  <c r="T78" i="132"/>
  <c r="U78" i="132"/>
  <c r="V78" i="132"/>
  <c r="R79" i="132"/>
  <c r="S79" i="132"/>
  <c r="T79" i="132"/>
  <c r="U79" i="132"/>
  <c r="V79" i="132"/>
  <c r="R80" i="132"/>
  <c r="S80" i="132"/>
  <c r="T80" i="132"/>
  <c r="U80" i="132"/>
  <c r="V80" i="132"/>
  <c r="R81" i="132"/>
  <c r="S81" i="132"/>
  <c r="T81" i="132"/>
  <c r="U81" i="132"/>
  <c r="V81" i="132"/>
  <c r="R82" i="132"/>
  <c r="S82" i="132"/>
  <c r="T82" i="132"/>
  <c r="U82" i="132"/>
  <c r="V82" i="132"/>
  <c r="R83" i="132"/>
  <c r="S83" i="132"/>
  <c r="T83" i="132"/>
  <c r="U83" i="132"/>
  <c r="V83" i="132"/>
  <c r="R84" i="132"/>
  <c r="S84" i="132"/>
  <c r="T84" i="132"/>
  <c r="U84" i="132"/>
  <c r="V84" i="132"/>
  <c r="R85" i="132"/>
  <c r="S85" i="132"/>
  <c r="T85" i="132"/>
  <c r="U85" i="132"/>
  <c r="V85" i="132"/>
  <c r="R86" i="132"/>
  <c r="S86" i="132"/>
  <c r="T86" i="132"/>
  <c r="U86" i="132"/>
  <c r="V86" i="132"/>
  <c r="R87" i="132"/>
  <c r="S87" i="132"/>
  <c r="T87" i="132"/>
  <c r="U87" i="132"/>
  <c r="V87" i="132"/>
  <c r="R88" i="132"/>
  <c r="S88" i="132"/>
  <c r="T88" i="132"/>
  <c r="U88" i="132"/>
  <c r="V88" i="132"/>
  <c r="R89" i="132"/>
  <c r="S89" i="132"/>
  <c r="T89" i="132"/>
  <c r="U89" i="132"/>
  <c r="V89" i="132"/>
  <c r="R90" i="132"/>
  <c r="S90" i="132"/>
  <c r="T90" i="132"/>
  <c r="U90" i="132"/>
  <c r="V90" i="132"/>
  <c r="R91" i="132"/>
  <c r="S91" i="132"/>
  <c r="T91" i="132"/>
  <c r="U91" i="132"/>
  <c r="V91" i="132"/>
  <c r="R92" i="132"/>
  <c r="S92" i="132"/>
  <c r="T92" i="132"/>
  <c r="U92" i="132"/>
  <c r="V92" i="132"/>
  <c r="R93" i="132"/>
  <c r="S93" i="132"/>
  <c r="T93" i="132"/>
  <c r="U93" i="132"/>
  <c r="V93" i="132"/>
  <c r="R94" i="132"/>
  <c r="S94" i="132"/>
  <c r="T94" i="132"/>
  <c r="U94" i="132"/>
  <c r="V94" i="132"/>
  <c r="R95" i="132"/>
  <c r="S95" i="132"/>
  <c r="T95" i="132"/>
  <c r="U95" i="132"/>
  <c r="V95" i="132"/>
  <c r="R96" i="132"/>
  <c r="S96" i="132"/>
  <c r="T96" i="132"/>
  <c r="U96" i="132"/>
  <c r="V96" i="132"/>
  <c r="R97" i="132"/>
  <c r="S97" i="132"/>
  <c r="T97" i="132"/>
  <c r="U97" i="132"/>
  <c r="V97" i="132"/>
  <c r="R98" i="132"/>
  <c r="S98" i="132"/>
  <c r="T98" i="132"/>
  <c r="U98" i="132"/>
  <c r="V98" i="132"/>
  <c r="R99" i="132"/>
  <c r="S99" i="132"/>
  <c r="T99" i="132"/>
  <c r="U99" i="132"/>
  <c r="V99" i="132"/>
  <c r="R100" i="132"/>
  <c r="S100" i="132"/>
  <c r="T100" i="132"/>
  <c r="U100" i="132"/>
  <c r="V100" i="132"/>
  <c r="R101" i="132"/>
  <c r="S101" i="132"/>
  <c r="T101" i="132"/>
  <c r="U101" i="132"/>
  <c r="V101" i="132"/>
  <c r="R102" i="132"/>
  <c r="S102" i="132"/>
  <c r="T102" i="132"/>
  <c r="U102" i="132"/>
  <c r="V102" i="132"/>
  <c r="R103" i="132"/>
  <c r="S103" i="132"/>
  <c r="T103" i="132"/>
  <c r="U103" i="132"/>
  <c r="V103" i="132"/>
  <c r="R104" i="132"/>
  <c r="S104" i="132"/>
  <c r="T104" i="132"/>
  <c r="U104" i="132"/>
  <c r="V104" i="132"/>
  <c r="R105" i="132"/>
  <c r="S105" i="132"/>
  <c r="T105" i="132"/>
  <c r="U105" i="132"/>
  <c r="V105" i="132"/>
  <c r="R106" i="132"/>
  <c r="S106" i="132"/>
  <c r="T106" i="132"/>
  <c r="U106" i="132"/>
  <c r="V106" i="132"/>
  <c r="R107" i="132"/>
  <c r="S107" i="132"/>
  <c r="T107" i="132"/>
  <c r="U107" i="132"/>
  <c r="V107" i="132"/>
  <c r="R108" i="132"/>
  <c r="S108" i="132"/>
  <c r="T108" i="132"/>
  <c r="U108" i="132"/>
  <c r="V108" i="132"/>
  <c r="R109" i="132"/>
  <c r="S109" i="132"/>
  <c r="T109" i="132"/>
  <c r="U109" i="132"/>
  <c r="V109" i="132"/>
  <c r="R110" i="132"/>
  <c r="S110" i="132"/>
  <c r="T110" i="132"/>
  <c r="U110" i="132"/>
  <c r="V110" i="132"/>
  <c r="R111" i="132"/>
  <c r="S111" i="132"/>
  <c r="T111" i="132"/>
  <c r="U111" i="132"/>
  <c r="V111" i="132"/>
  <c r="R112" i="132"/>
  <c r="S112" i="132"/>
  <c r="T112" i="132"/>
  <c r="U112" i="132"/>
  <c r="V112" i="132"/>
  <c r="R113" i="132"/>
  <c r="S113" i="132"/>
  <c r="T113" i="132"/>
  <c r="U113" i="132"/>
  <c r="V113" i="132"/>
  <c r="R114" i="132"/>
  <c r="S114" i="132"/>
  <c r="T114" i="132"/>
  <c r="U114" i="132"/>
  <c r="V114" i="132"/>
  <c r="R115" i="132"/>
  <c r="S115" i="132"/>
  <c r="T115" i="132"/>
  <c r="U115" i="132"/>
  <c r="V115" i="132"/>
  <c r="R116" i="132"/>
  <c r="S116" i="132"/>
  <c r="T116" i="132"/>
  <c r="U116" i="132"/>
  <c r="V116" i="132"/>
  <c r="R117" i="132"/>
  <c r="S117" i="132"/>
  <c r="T117" i="132"/>
  <c r="U117" i="132"/>
  <c r="V117" i="132"/>
  <c r="R118" i="132"/>
  <c r="S118" i="132"/>
  <c r="T118" i="132"/>
  <c r="U118" i="132"/>
  <c r="V118" i="132"/>
  <c r="R119" i="132"/>
  <c r="S119" i="132"/>
  <c r="T119" i="132"/>
  <c r="U119" i="132"/>
  <c r="V119" i="132"/>
  <c r="R120" i="132"/>
  <c r="S120" i="132"/>
  <c r="T120" i="132"/>
  <c r="U120" i="132"/>
  <c r="V120" i="132"/>
  <c r="R121" i="132"/>
  <c r="S121" i="132"/>
  <c r="T121" i="132"/>
  <c r="U121" i="132"/>
  <c r="V121" i="132"/>
  <c r="R122" i="132"/>
  <c r="S122" i="132"/>
  <c r="T122" i="132"/>
  <c r="U122" i="132"/>
  <c r="V122" i="132"/>
  <c r="R123" i="132"/>
  <c r="S123" i="132"/>
  <c r="T123" i="132"/>
  <c r="U123" i="132"/>
  <c r="V123" i="132"/>
  <c r="R124" i="132"/>
  <c r="S124" i="132"/>
  <c r="T124" i="132"/>
  <c r="U124" i="132"/>
  <c r="V124" i="132"/>
  <c r="R125" i="132"/>
  <c r="S125" i="132"/>
  <c r="T125" i="132"/>
  <c r="U125" i="132"/>
  <c r="V125" i="132"/>
  <c r="R126" i="132"/>
  <c r="S126" i="132"/>
  <c r="T126" i="132"/>
  <c r="U126" i="132"/>
  <c r="V126" i="132"/>
  <c r="R127" i="132"/>
  <c r="S127" i="132"/>
  <c r="T127" i="132"/>
  <c r="U127" i="132"/>
  <c r="V127" i="132"/>
  <c r="R128" i="132"/>
  <c r="S128" i="132"/>
  <c r="T128" i="132"/>
  <c r="U128" i="132"/>
  <c r="V128" i="132"/>
  <c r="R129" i="132"/>
  <c r="S129" i="132"/>
  <c r="T129" i="132"/>
  <c r="U129" i="132"/>
  <c r="V129" i="132"/>
  <c r="R130" i="132"/>
  <c r="S130" i="132"/>
  <c r="T130" i="132"/>
  <c r="U130" i="132"/>
  <c r="V130" i="132"/>
  <c r="R131" i="132"/>
  <c r="S131" i="132"/>
  <c r="T131" i="132"/>
  <c r="U131" i="132"/>
  <c r="V131" i="132"/>
  <c r="R132" i="132"/>
  <c r="S132" i="132"/>
  <c r="T132" i="132"/>
  <c r="U132" i="132"/>
  <c r="V132" i="132"/>
  <c r="R133" i="132"/>
  <c r="S133" i="132"/>
  <c r="T133" i="132"/>
  <c r="U133" i="132"/>
  <c r="V133" i="132"/>
  <c r="R134" i="132"/>
  <c r="S134" i="132"/>
  <c r="T134" i="132"/>
  <c r="U134" i="132"/>
  <c r="V134" i="132"/>
  <c r="R135" i="132"/>
  <c r="S135" i="132"/>
  <c r="T135" i="132"/>
  <c r="U135" i="132"/>
  <c r="V135" i="132"/>
  <c r="R136" i="132"/>
  <c r="S136" i="132"/>
  <c r="T136" i="132"/>
  <c r="U136" i="132"/>
  <c r="V136" i="132"/>
  <c r="R137" i="132"/>
  <c r="S137" i="132"/>
  <c r="T137" i="132"/>
  <c r="U137" i="132"/>
  <c r="V137" i="132"/>
  <c r="R138" i="132"/>
  <c r="S138" i="132"/>
  <c r="T138" i="132"/>
  <c r="U138" i="132"/>
  <c r="V138" i="132"/>
  <c r="R139" i="132"/>
  <c r="S139" i="132"/>
  <c r="T139" i="132"/>
  <c r="U139" i="132"/>
  <c r="V139" i="132"/>
  <c r="R140" i="132"/>
  <c r="S140" i="132"/>
  <c r="T140" i="132"/>
  <c r="U140" i="132"/>
  <c r="V140" i="132"/>
  <c r="R141" i="132"/>
  <c r="S141" i="132"/>
  <c r="T141" i="132"/>
  <c r="U141" i="132"/>
  <c r="V141" i="132"/>
  <c r="R142" i="132"/>
  <c r="S142" i="132"/>
  <c r="T142" i="132"/>
  <c r="U142" i="132"/>
  <c r="V142" i="132"/>
  <c r="R143" i="132"/>
  <c r="S143" i="132"/>
  <c r="T143" i="132"/>
  <c r="U143" i="132"/>
  <c r="V143" i="132"/>
  <c r="R144" i="132"/>
  <c r="S144" i="132"/>
  <c r="T144" i="132"/>
  <c r="U144" i="132"/>
  <c r="V144" i="132"/>
  <c r="R145" i="132"/>
  <c r="S145" i="132"/>
  <c r="T145" i="132"/>
  <c r="U145" i="132"/>
  <c r="V145" i="132"/>
  <c r="R146" i="132"/>
  <c r="S146" i="132"/>
  <c r="T146" i="132"/>
  <c r="U146" i="132"/>
  <c r="V146" i="132"/>
  <c r="R147" i="132"/>
  <c r="S147" i="132"/>
  <c r="T147" i="132"/>
  <c r="U147" i="132"/>
  <c r="V147" i="132"/>
  <c r="R148" i="132"/>
  <c r="S148" i="132"/>
  <c r="T148" i="132"/>
  <c r="U148" i="132"/>
  <c r="V148" i="132"/>
  <c r="R149" i="132"/>
  <c r="S149" i="132"/>
  <c r="T149" i="132"/>
  <c r="U149" i="132"/>
  <c r="V149" i="132"/>
  <c r="R150" i="132"/>
  <c r="S150" i="132"/>
  <c r="T150" i="132"/>
  <c r="U150" i="132"/>
  <c r="V150" i="132"/>
  <c r="R151" i="132"/>
  <c r="S151" i="132"/>
  <c r="T151" i="132"/>
  <c r="U151" i="132"/>
  <c r="V151" i="132"/>
  <c r="R152" i="132"/>
  <c r="S152" i="132"/>
  <c r="T152" i="132"/>
  <c r="U152" i="132"/>
  <c r="V152" i="132"/>
  <c r="R153" i="132"/>
  <c r="S153" i="132"/>
  <c r="T153" i="132"/>
  <c r="U153" i="132"/>
  <c r="V153" i="132"/>
  <c r="R154" i="132"/>
  <c r="S154" i="132"/>
  <c r="T154" i="132"/>
  <c r="U154" i="132"/>
  <c r="V154" i="132"/>
  <c r="R155" i="132"/>
  <c r="S155" i="132"/>
  <c r="T155" i="132"/>
  <c r="U155" i="132"/>
  <c r="V155" i="132"/>
  <c r="R156" i="132"/>
  <c r="S156" i="132"/>
  <c r="T156" i="132"/>
  <c r="U156" i="132"/>
  <c r="V156" i="132"/>
  <c r="R157" i="132"/>
  <c r="S157" i="132"/>
  <c r="T157" i="132"/>
  <c r="U157" i="132"/>
  <c r="V157" i="132"/>
  <c r="R158" i="132"/>
  <c r="S158" i="132"/>
  <c r="T158" i="132"/>
  <c r="U158" i="132"/>
  <c r="V158" i="132"/>
  <c r="R159" i="132"/>
  <c r="S159" i="132"/>
  <c r="T159" i="132"/>
  <c r="U159" i="132"/>
  <c r="V159" i="132"/>
  <c r="R160" i="132"/>
  <c r="S160" i="132"/>
  <c r="T160" i="132"/>
  <c r="U160" i="132"/>
  <c r="V160" i="132"/>
  <c r="R161" i="132"/>
  <c r="S161" i="132"/>
  <c r="T161" i="132"/>
  <c r="U161" i="132"/>
  <c r="V161" i="132"/>
  <c r="R162" i="132"/>
  <c r="S162" i="132"/>
  <c r="T162" i="132"/>
  <c r="U162" i="132"/>
  <c r="V162" i="132"/>
  <c r="R163" i="132"/>
  <c r="S163" i="132"/>
  <c r="T163" i="132"/>
  <c r="U163" i="132"/>
  <c r="V163" i="132"/>
  <c r="R164" i="132"/>
  <c r="S164" i="132"/>
  <c r="T164" i="132"/>
  <c r="U164" i="132"/>
  <c r="V164" i="132"/>
  <c r="R165" i="132"/>
  <c r="S165" i="132"/>
  <c r="T165" i="132"/>
  <c r="U165" i="132"/>
  <c r="V165" i="132"/>
  <c r="R166" i="132"/>
  <c r="S166" i="132"/>
  <c r="T166" i="132"/>
  <c r="U166" i="132"/>
  <c r="V166" i="132"/>
  <c r="R167" i="132"/>
  <c r="S167" i="132"/>
  <c r="T167" i="132"/>
  <c r="U167" i="132"/>
  <c r="V167" i="132"/>
  <c r="R168" i="132"/>
  <c r="S168" i="132"/>
  <c r="T168" i="132"/>
  <c r="U168" i="132"/>
  <c r="V168" i="132"/>
  <c r="R169" i="132"/>
  <c r="S169" i="132"/>
  <c r="T169" i="132"/>
  <c r="U169" i="132"/>
  <c r="V169" i="132"/>
  <c r="R170" i="132"/>
  <c r="S170" i="132"/>
  <c r="T170" i="132"/>
  <c r="U170" i="132"/>
  <c r="V170" i="132"/>
  <c r="R171" i="132"/>
  <c r="S171" i="132"/>
  <c r="T171" i="132"/>
  <c r="U171" i="132"/>
  <c r="V171" i="132"/>
  <c r="R172" i="132"/>
  <c r="S172" i="132"/>
  <c r="T172" i="132"/>
  <c r="U172" i="132"/>
  <c r="V172" i="132"/>
  <c r="R173" i="132"/>
  <c r="S173" i="132"/>
  <c r="T173" i="132"/>
  <c r="U173" i="132"/>
  <c r="V173" i="132"/>
  <c r="R174" i="132"/>
  <c r="S174" i="132"/>
  <c r="T174" i="132"/>
  <c r="U174" i="132"/>
  <c r="V174" i="132"/>
  <c r="R175" i="132"/>
  <c r="S175" i="132"/>
  <c r="T175" i="132"/>
  <c r="U175" i="132"/>
  <c r="V175" i="132"/>
  <c r="R176" i="132"/>
  <c r="S176" i="132"/>
  <c r="T176" i="132"/>
  <c r="U176" i="132"/>
  <c r="V176" i="132"/>
  <c r="R177" i="132"/>
  <c r="S177" i="132"/>
  <c r="T177" i="132"/>
  <c r="U177" i="132"/>
  <c r="V177" i="132"/>
  <c r="R178" i="132"/>
  <c r="S178" i="132"/>
  <c r="T178" i="132"/>
  <c r="U178" i="132"/>
  <c r="V178" i="132"/>
  <c r="R179" i="132"/>
  <c r="S179" i="132"/>
  <c r="T179" i="132"/>
  <c r="U179" i="132"/>
  <c r="V179" i="132"/>
  <c r="R180" i="132"/>
  <c r="S180" i="132"/>
  <c r="T180" i="132"/>
  <c r="U180" i="132"/>
  <c r="V180" i="132"/>
  <c r="R181" i="132"/>
  <c r="S181" i="132"/>
  <c r="T181" i="132"/>
  <c r="U181" i="132"/>
  <c r="V181" i="132"/>
  <c r="R182" i="132"/>
  <c r="S182" i="132"/>
  <c r="T182" i="132"/>
  <c r="U182" i="132"/>
  <c r="V182" i="132"/>
  <c r="R183" i="132"/>
  <c r="S183" i="132"/>
  <c r="T183" i="132"/>
  <c r="U183" i="132"/>
  <c r="V183" i="132"/>
  <c r="R184" i="132"/>
  <c r="S184" i="132"/>
  <c r="T184" i="132"/>
  <c r="U184" i="132"/>
  <c r="V184" i="132"/>
  <c r="R185" i="132"/>
  <c r="S185" i="132"/>
  <c r="T185" i="132"/>
  <c r="U185" i="132"/>
  <c r="V185" i="132"/>
  <c r="R186" i="132"/>
  <c r="S186" i="132"/>
  <c r="T186" i="132"/>
  <c r="U186" i="132"/>
  <c r="V186" i="132"/>
  <c r="R187" i="132"/>
  <c r="S187" i="132"/>
  <c r="T187" i="132"/>
  <c r="U187" i="132"/>
  <c r="V187" i="132"/>
  <c r="R188" i="132"/>
  <c r="S188" i="132"/>
  <c r="T188" i="132"/>
  <c r="U188" i="132"/>
  <c r="V188" i="132"/>
  <c r="R189" i="132"/>
  <c r="S189" i="132"/>
  <c r="T189" i="132"/>
  <c r="U189" i="132"/>
  <c r="V189" i="132"/>
  <c r="R190" i="132"/>
  <c r="S190" i="132"/>
  <c r="T190" i="132"/>
  <c r="U190" i="132"/>
  <c r="V190" i="132"/>
  <c r="R191" i="132"/>
  <c r="S191" i="132"/>
  <c r="T191" i="132"/>
  <c r="U191" i="132"/>
  <c r="V191" i="132"/>
  <c r="R192" i="132"/>
  <c r="S192" i="132"/>
  <c r="T192" i="132"/>
  <c r="U192" i="132"/>
  <c r="V192" i="132"/>
  <c r="R193" i="132"/>
  <c r="S193" i="132"/>
  <c r="T193" i="132"/>
  <c r="U193" i="132"/>
  <c r="V193" i="132"/>
  <c r="R194" i="132"/>
  <c r="S194" i="132"/>
  <c r="T194" i="132"/>
  <c r="U194" i="132"/>
  <c r="V194" i="132"/>
  <c r="R195" i="132"/>
  <c r="S195" i="132"/>
  <c r="T195" i="132"/>
  <c r="U195" i="132"/>
  <c r="V195" i="132"/>
  <c r="R196" i="132"/>
  <c r="S196" i="132"/>
  <c r="T196" i="132"/>
  <c r="U196" i="132"/>
  <c r="V196" i="132"/>
  <c r="R197" i="132"/>
  <c r="S197" i="132"/>
  <c r="T197" i="132"/>
  <c r="U197" i="132"/>
  <c r="V197" i="132"/>
  <c r="R198" i="132"/>
  <c r="S198" i="132"/>
  <c r="T198" i="132"/>
  <c r="U198" i="132"/>
  <c r="V198" i="132"/>
  <c r="R199" i="132"/>
  <c r="S199" i="132"/>
  <c r="T199" i="132"/>
  <c r="U199" i="132"/>
  <c r="V199" i="132"/>
  <c r="R200" i="132"/>
  <c r="S200" i="132"/>
  <c r="T200" i="132"/>
  <c r="U200" i="132"/>
  <c r="V200" i="132"/>
  <c r="R201" i="132"/>
  <c r="S201" i="132"/>
  <c r="T201" i="132"/>
  <c r="U201" i="132"/>
  <c r="V201" i="132"/>
  <c r="R202" i="132"/>
  <c r="S202" i="132"/>
  <c r="T202" i="132"/>
  <c r="U202" i="132"/>
  <c r="V202" i="132"/>
  <c r="R203" i="132"/>
  <c r="S203" i="132"/>
  <c r="T203" i="132"/>
  <c r="U203" i="132"/>
  <c r="V203" i="132"/>
  <c r="R204" i="132"/>
  <c r="S204" i="132"/>
  <c r="T204" i="132"/>
  <c r="U204" i="132"/>
  <c r="V204" i="132"/>
  <c r="R205" i="132"/>
  <c r="S205" i="132"/>
  <c r="T205" i="132"/>
  <c r="U205" i="132"/>
  <c r="V205" i="132"/>
  <c r="R206" i="132"/>
  <c r="S206" i="132"/>
  <c r="T206" i="132"/>
  <c r="U206" i="132"/>
  <c r="V206" i="132"/>
  <c r="R207" i="132"/>
  <c r="S207" i="132"/>
  <c r="T207" i="132"/>
  <c r="U207" i="132"/>
  <c r="V207" i="132"/>
  <c r="R208" i="132"/>
  <c r="S208" i="132"/>
  <c r="T208" i="132"/>
  <c r="U208" i="132"/>
  <c r="V208" i="132"/>
  <c r="R209" i="132"/>
  <c r="S209" i="132"/>
  <c r="T209" i="132"/>
  <c r="U209" i="132"/>
  <c r="V209" i="132"/>
  <c r="R210" i="132"/>
  <c r="S210" i="132"/>
  <c r="T210" i="132"/>
  <c r="U210" i="132"/>
  <c r="V210" i="132"/>
  <c r="R211" i="132"/>
  <c r="S211" i="132"/>
  <c r="T211" i="132"/>
  <c r="U211" i="132"/>
  <c r="V211" i="132"/>
  <c r="R212" i="132"/>
  <c r="S212" i="132"/>
  <c r="T212" i="132"/>
  <c r="U212" i="132"/>
  <c r="V212" i="132"/>
  <c r="V13" i="132"/>
  <c r="U13" i="132"/>
  <c r="T13" i="132"/>
  <c r="S13" i="132"/>
  <c r="R13" i="132"/>
  <c r="AY17" i="121"/>
  <c r="AZ17" i="121"/>
  <c r="BA17" i="121"/>
  <c r="BB17" i="121"/>
  <c r="BC17" i="121"/>
  <c r="BD17" i="121"/>
  <c r="BE17" i="121"/>
  <c r="BF17" i="121"/>
  <c r="AY18" i="121"/>
  <c r="AZ18" i="121"/>
  <c r="BA18" i="121"/>
  <c r="BB18" i="121"/>
  <c r="BC18" i="121"/>
  <c r="BD18" i="121"/>
  <c r="BE18" i="121"/>
  <c r="BF18" i="121"/>
  <c r="AY19" i="121"/>
  <c r="AZ19" i="121"/>
  <c r="BA19" i="121"/>
  <c r="BB19" i="121"/>
  <c r="BC19" i="121"/>
  <c r="BD19" i="121"/>
  <c r="BE19" i="121"/>
  <c r="BF19" i="121"/>
  <c r="AY20" i="121"/>
  <c r="AZ20" i="121"/>
  <c r="BA20" i="121"/>
  <c r="BB20" i="121"/>
  <c r="BC20" i="121"/>
  <c r="BD20" i="121"/>
  <c r="BE20" i="121"/>
  <c r="BF20" i="121"/>
  <c r="AY21" i="121"/>
  <c r="AZ21" i="121"/>
  <c r="BA21" i="121"/>
  <c r="BB21" i="121"/>
  <c r="BC21" i="121"/>
  <c r="BD21" i="121"/>
  <c r="BE21" i="121"/>
  <c r="BF21" i="121"/>
  <c r="AY22" i="121"/>
  <c r="AZ22" i="121"/>
  <c r="BA22" i="121"/>
  <c r="BB22" i="121"/>
  <c r="BC22" i="121"/>
  <c r="BD22" i="121"/>
  <c r="BE22" i="121"/>
  <c r="BF22" i="121"/>
  <c r="AY23" i="121"/>
  <c r="AZ23" i="121"/>
  <c r="BA23" i="121"/>
  <c r="BB23" i="121"/>
  <c r="BC23" i="121"/>
  <c r="BD23" i="121"/>
  <c r="BE23" i="121"/>
  <c r="BF23" i="121"/>
  <c r="AY24" i="121"/>
  <c r="AZ24" i="121"/>
  <c r="BA24" i="121"/>
  <c r="BB24" i="121"/>
  <c r="BC24" i="121"/>
  <c r="BD24" i="121"/>
  <c r="BE24" i="121"/>
  <c r="BF24" i="121"/>
  <c r="AY25" i="121"/>
  <c r="AZ25" i="121"/>
  <c r="BA25" i="121"/>
  <c r="BB25" i="121"/>
  <c r="BC25" i="121"/>
  <c r="BD25" i="121"/>
  <c r="BE25" i="121"/>
  <c r="BF25" i="121"/>
  <c r="AY26" i="121"/>
  <c r="AZ26" i="121"/>
  <c r="BA26" i="121"/>
  <c r="BB26" i="121"/>
  <c r="BC26" i="121"/>
  <c r="BD26" i="121"/>
  <c r="BE26" i="121"/>
  <c r="BF26" i="121"/>
  <c r="AY27" i="121"/>
  <c r="AZ27" i="121"/>
  <c r="BA27" i="121"/>
  <c r="BB27" i="121"/>
  <c r="BC27" i="121"/>
  <c r="BD27" i="121"/>
  <c r="BE27" i="121"/>
  <c r="BF27" i="121"/>
  <c r="AY28" i="121"/>
  <c r="AZ28" i="121"/>
  <c r="BA28" i="121"/>
  <c r="BB28" i="121"/>
  <c r="BC28" i="121"/>
  <c r="BD28" i="121"/>
  <c r="BE28" i="121"/>
  <c r="BF28" i="121"/>
  <c r="AY29" i="121"/>
  <c r="AZ29" i="121"/>
  <c r="BA29" i="121"/>
  <c r="BB29" i="121"/>
  <c r="BC29" i="121"/>
  <c r="BD29" i="121"/>
  <c r="BE29" i="121"/>
  <c r="BF29" i="121"/>
  <c r="AY30" i="121"/>
  <c r="AZ30" i="121"/>
  <c r="BA30" i="121"/>
  <c r="BB30" i="121"/>
  <c r="BC30" i="121"/>
  <c r="BD30" i="121"/>
  <c r="BE30" i="121"/>
  <c r="BF30" i="121"/>
  <c r="AY31" i="121"/>
  <c r="AZ31" i="121"/>
  <c r="BA31" i="121"/>
  <c r="BB31" i="121"/>
  <c r="BC31" i="121"/>
  <c r="BD31" i="121"/>
  <c r="BE31" i="121"/>
  <c r="BF31" i="121"/>
  <c r="AY32" i="121"/>
  <c r="AZ32" i="121"/>
  <c r="BA32" i="121"/>
  <c r="BB32" i="121"/>
  <c r="BC32" i="121"/>
  <c r="BD32" i="121"/>
  <c r="BE32" i="121"/>
  <c r="BF32" i="121"/>
  <c r="AY33" i="121"/>
  <c r="AZ33" i="121"/>
  <c r="BA33" i="121"/>
  <c r="BB33" i="121"/>
  <c r="BC33" i="121"/>
  <c r="BD33" i="121"/>
  <c r="BE33" i="121"/>
  <c r="BF33" i="121"/>
  <c r="AY34" i="121"/>
  <c r="AZ34" i="121"/>
  <c r="BA34" i="121"/>
  <c r="BB34" i="121"/>
  <c r="BC34" i="121"/>
  <c r="BD34" i="121"/>
  <c r="BE34" i="121"/>
  <c r="BF34" i="121"/>
  <c r="AY35" i="121"/>
  <c r="AZ35" i="121"/>
  <c r="BA35" i="121"/>
  <c r="BB35" i="121"/>
  <c r="BC35" i="121"/>
  <c r="BD35" i="121"/>
  <c r="BE35" i="121"/>
  <c r="BF35" i="121"/>
  <c r="AY36" i="121"/>
  <c r="AZ36" i="121"/>
  <c r="BA36" i="121"/>
  <c r="BB36" i="121"/>
  <c r="BC36" i="121"/>
  <c r="BD36" i="121"/>
  <c r="BE36" i="121"/>
  <c r="BF36" i="121"/>
  <c r="AY37" i="121"/>
  <c r="AZ37" i="121"/>
  <c r="BA37" i="121"/>
  <c r="BB37" i="121"/>
  <c r="BC37" i="121"/>
  <c r="BD37" i="121"/>
  <c r="BE37" i="121"/>
  <c r="BF37" i="121"/>
  <c r="AY38" i="121"/>
  <c r="AZ38" i="121"/>
  <c r="BA38" i="121"/>
  <c r="BB38" i="121"/>
  <c r="BC38" i="121"/>
  <c r="BD38" i="121"/>
  <c r="BE38" i="121"/>
  <c r="BF38" i="121"/>
  <c r="AY39" i="121"/>
  <c r="AZ39" i="121"/>
  <c r="BA39" i="121"/>
  <c r="BB39" i="121"/>
  <c r="BC39" i="121"/>
  <c r="BD39" i="121"/>
  <c r="BE39" i="121"/>
  <c r="BF39" i="121"/>
  <c r="AY40" i="121"/>
  <c r="AZ40" i="121"/>
  <c r="BA40" i="121"/>
  <c r="BB40" i="121"/>
  <c r="BC40" i="121"/>
  <c r="BD40" i="121"/>
  <c r="BE40" i="121"/>
  <c r="BF40" i="121"/>
  <c r="AY41" i="121"/>
  <c r="AZ41" i="121"/>
  <c r="BA41" i="121"/>
  <c r="BB41" i="121"/>
  <c r="BC41" i="121"/>
  <c r="BD41" i="121"/>
  <c r="BE41" i="121"/>
  <c r="BF41" i="121"/>
  <c r="AY42" i="121"/>
  <c r="AZ42" i="121"/>
  <c r="BA42" i="121"/>
  <c r="BB42" i="121"/>
  <c r="BC42" i="121"/>
  <c r="BD42" i="121"/>
  <c r="BE42" i="121"/>
  <c r="BF42" i="121"/>
  <c r="AY43" i="121"/>
  <c r="AZ43" i="121"/>
  <c r="BA43" i="121"/>
  <c r="BB43" i="121"/>
  <c r="BC43" i="121"/>
  <c r="BD43" i="121"/>
  <c r="BE43" i="121"/>
  <c r="BF43" i="121"/>
  <c r="AY44" i="121"/>
  <c r="AZ44" i="121"/>
  <c r="BA44" i="121"/>
  <c r="BB44" i="121"/>
  <c r="BC44" i="121"/>
  <c r="BD44" i="121"/>
  <c r="BE44" i="121"/>
  <c r="BF44" i="121"/>
  <c r="AY45" i="121"/>
  <c r="AZ45" i="121"/>
  <c r="BA45" i="121"/>
  <c r="BB45" i="121"/>
  <c r="BC45" i="121"/>
  <c r="BD45" i="121"/>
  <c r="BE45" i="121"/>
  <c r="BF45" i="121"/>
  <c r="BF16" i="121"/>
  <c r="BE16" i="121"/>
  <c r="BD16" i="121"/>
  <c r="BC16" i="121"/>
  <c r="BB16" i="121"/>
  <c r="BA16" i="121"/>
  <c r="AZ16" i="121"/>
  <c r="AY16" i="121"/>
  <c r="D58" i="121"/>
  <c r="E58" i="121"/>
  <c r="F58" i="121"/>
  <c r="G58" i="121"/>
  <c r="H58" i="121"/>
  <c r="I58" i="121"/>
  <c r="J58" i="121"/>
  <c r="K58" i="121"/>
  <c r="L58" i="121"/>
  <c r="M58" i="121"/>
  <c r="N58" i="121"/>
  <c r="O58" i="121"/>
  <c r="P58" i="121"/>
  <c r="Q58" i="121"/>
  <c r="R58" i="121"/>
  <c r="S58" i="121"/>
  <c r="T58" i="121"/>
  <c r="U58" i="121"/>
  <c r="V58" i="121"/>
  <c r="AP58" i="121"/>
  <c r="AQ58" i="121"/>
  <c r="AR58" i="121"/>
  <c r="AS58" i="121"/>
  <c r="AT58" i="121"/>
  <c r="AU58" i="121"/>
  <c r="AV58" i="121"/>
  <c r="AW58" i="121"/>
  <c r="C58" i="121"/>
  <c r="AW16" i="77"/>
  <c r="AX16" i="77"/>
  <c r="AY16" i="77"/>
  <c r="AZ16" i="77"/>
  <c r="BA16" i="77"/>
  <c r="BB16" i="77"/>
  <c r="BC16" i="77"/>
  <c r="BD16" i="77"/>
  <c r="BE16" i="77"/>
  <c r="BF16" i="77"/>
  <c r="BG16" i="77"/>
  <c r="BH16" i="77"/>
  <c r="BI16" i="77"/>
  <c r="BJ16" i="77"/>
  <c r="BK16" i="77"/>
  <c r="BL16" i="77"/>
  <c r="AW17" i="77"/>
  <c r="AX17" i="77"/>
  <c r="AY17" i="77"/>
  <c r="AZ17" i="77"/>
  <c r="BA17" i="77"/>
  <c r="BB17" i="77"/>
  <c r="BC17" i="77"/>
  <c r="BD17" i="77"/>
  <c r="BE17" i="77"/>
  <c r="BF17" i="77"/>
  <c r="BG17" i="77"/>
  <c r="BH17" i="77"/>
  <c r="BI17" i="77"/>
  <c r="BJ17" i="77"/>
  <c r="BK17" i="77"/>
  <c r="BL17" i="77"/>
  <c r="AW18" i="77"/>
  <c r="AX18" i="77"/>
  <c r="AY18" i="77"/>
  <c r="AZ18" i="77"/>
  <c r="BA18" i="77"/>
  <c r="BB18" i="77"/>
  <c r="BC18" i="77"/>
  <c r="BD18" i="77"/>
  <c r="BE18" i="77"/>
  <c r="BF18" i="77"/>
  <c r="BG18" i="77"/>
  <c r="BH18" i="77"/>
  <c r="BI18" i="77"/>
  <c r="BJ18" i="77"/>
  <c r="BK18" i="77"/>
  <c r="BL18" i="77"/>
  <c r="AW19" i="77"/>
  <c r="AX19" i="77"/>
  <c r="AY19" i="77"/>
  <c r="AZ19" i="77"/>
  <c r="BA19" i="77"/>
  <c r="BB19" i="77"/>
  <c r="BC19" i="77"/>
  <c r="BD19" i="77"/>
  <c r="BE19" i="77"/>
  <c r="BF19" i="77"/>
  <c r="BG19" i="77"/>
  <c r="BH19" i="77"/>
  <c r="BI19" i="77"/>
  <c r="BJ19" i="77"/>
  <c r="BK19" i="77"/>
  <c r="BL19" i="77"/>
  <c r="AW20" i="77"/>
  <c r="AX20" i="77"/>
  <c r="AY20" i="77"/>
  <c r="AZ20" i="77"/>
  <c r="BA20" i="77"/>
  <c r="BB20" i="77"/>
  <c r="BC20" i="77"/>
  <c r="BD20" i="77"/>
  <c r="BE20" i="77"/>
  <c r="BF20" i="77"/>
  <c r="BG20" i="77"/>
  <c r="BH20" i="77"/>
  <c r="BI20" i="77"/>
  <c r="BJ20" i="77"/>
  <c r="BK20" i="77"/>
  <c r="BL20" i="77"/>
  <c r="AW21" i="77"/>
  <c r="AX21" i="77"/>
  <c r="AY21" i="77"/>
  <c r="AZ21" i="77"/>
  <c r="BA21" i="77"/>
  <c r="BB21" i="77"/>
  <c r="BC21" i="77"/>
  <c r="BD21" i="77"/>
  <c r="BE21" i="77"/>
  <c r="BF21" i="77"/>
  <c r="BG21" i="77"/>
  <c r="BH21" i="77"/>
  <c r="BI21" i="77"/>
  <c r="BJ21" i="77"/>
  <c r="BK21" i="77"/>
  <c r="BL21" i="77"/>
  <c r="AW22" i="77"/>
  <c r="AX22" i="77"/>
  <c r="AY22" i="77"/>
  <c r="AZ22" i="77"/>
  <c r="BA22" i="77"/>
  <c r="BB22" i="77"/>
  <c r="BC22" i="77"/>
  <c r="BD22" i="77"/>
  <c r="BE22" i="77"/>
  <c r="BF22" i="77"/>
  <c r="BG22" i="77"/>
  <c r="BH22" i="77"/>
  <c r="BI22" i="77"/>
  <c r="BJ22" i="77"/>
  <c r="BK22" i="77"/>
  <c r="BL22" i="77"/>
  <c r="AW23" i="77"/>
  <c r="AX23" i="77"/>
  <c r="AY23" i="77"/>
  <c r="AZ23" i="77"/>
  <c r="BA23" i="77"/>
  <c r="BB23" i="77"/>
  <c r="BC23" i="77"/>
  <c r="BD23" i="77"/>
  <c r="BE23" i="77"/>
  <c r="BF23" i="77"/>
  <c r="BG23" i="77"/>
  <c r="BH23" i="77"/>
  <c r="BI23" i="77"/>
  <c r="BJ23" i="77"/>
  <c r="BK23" i="77"/>
  <c r="BL23" i="77"/>
  <c r="AW24" i="77"/>
  <c r="AX24" i="77"/>
  <c r="AY24" i="77"/>
  <c r="AZ24" i="77"/>
  <c r="BA24" i="77"/>
  <c r="BB24" i="77"/>
  <c r="BC24" i="77"/>
  <c r="BD24" i="77"/>
  <c r="BE24" i="77"/>
  <c r="BF24" i="77"/>
  <c r="BG24" i="77"/>
  <c r="BH24" i="77"/>
  <c r="BI24" i="77"/>
  <c r="BJ24" i="77"/>
  <c r="BK24" i="77"/>
  <c r="BL24" i="77"/>
  <c r="AW25" i="77"/>
  <c r="AX25" i="77"/>
  <c r="AY25" i="77"/>
  <c r="AZ25" i="77"/>
  <c r="BA25" i="77"/>
  <c r="BB25" i="77"/>
  <c r="BC25" i="77"/>
  <c r="BD25" i="77"/>
  <c r="BE25" i="77"/>
  <c r="BF25" i="77"/>
  <c r="BG25" i="77"/>
  <c r="BH25" i="77"/>
  <c r="BI25" i="77"/>
  <c r="BJ25" i="77"/>
  <c r="BK25" i="77"/>
  <c r="BL25" i="77"/>
  <c r="AW26" i="77"/>
  <c r="AX26" i="77"/>
  <c r="AY26" i="77"/>
  <c r="AZ26" i="77"/>
  <c r="BA26" i="77"/>
  <c r="BB26" i="77"/>
  <c r="BC26" i="77"/>
  <c r="BD26" i="77"/>
  <c r="BE26" i="77"/>
  <c r="BF26" i="77"/>
  <c r="BG26" i="77"/>
  <c r="BH26" i="77"/>
  <c r="BI26" i="77"/>
  <c r="BJ26" i="77"/>
  <c r="BK26" i="77"/>
  <c r="BL26" i="77"/>
  <c r="AW27" i="77"/>
  <c r="AX27" i="77"/>
  <c r="AY27" i="77"/>
  <c r="AZ27" i="77"/>
  <c r="BA27" i="77"/>
  <c r="BB27" i="77"/>
  <c r="BC27" i="77"/>
  <c r="BD27" i="77"/>
  <c r="BE27" i="77"/>
  <c r="BF27" i="77"/>
  <c r="BG27" i="77"/>
  <c r="BH27" i="77"/>
  <c r="BI27" i="77"/>
  <c r="BJ27" i="77"/>
  <c r="BK27" i="77"/>
  <c r="BL27" i="77"/>
  <c r="AW28" i="77"/>
  <c r="AX28" i="77"/>
  <c r="AY28" i="77"/>
  <c r="AZ28" i="77"/>
  <c r="BA28" i="77"/>
  <c r="BB28" i="77"/>
  <c r="BC28" i="77"/>
  <c r="BD28" i="77"/>
  <c r="BE28" i="77"/>
  <c r="BF28" i="77"/>
  <c r="BG28" i="77"/>
  <c r="BH28" i="77"/>
  <c r="BI28" i="77"/>
  <c r="BJ28" i="77"/>
  <c r="BK28" i="77"/>
  <c r="BL28" i="77"/>
  <c r="AW29" i="77"/>
  <c r="AX29" i="77"/>
  <c r="AY29" i="77"/>
  <c r="AZ29" i="77"/>
  <c r="BA29" i="77"/>
  <c r="BB29" i="77"/>
  <c r="BC29" i="77"/>
  <c r="BD29" i="77"/>
  <c r="BE29" i="77"/>
  <c r="BF29" i="77"/>
  <c r="BG29" i="77"/>
  <c r="BH29" i="77"/>
  <c r="BI29" i="77"/>
  <c r="BJ29" i="77"/>
  <c r="BK29" i="77"/>
  <c r="BL29" i="77"/>
  <c r="AW30" i="77"/>
  <c r="AX30" i="77"/>
  <c r="AY30" i="77"/>
  <c r="AZ30" i="77"/>
  <c r="BA30" i="77"/>
  <c r="BB30" i="77"/>
  <c r="BC30" i="77"/>
  <c r="BD30" i="77"/>
  <c r="BE30" i="77"/>
  <c r="BF30" i="77"/>
  <c r="BG30" i="77"/>
  <c r="BH30" i="77"/>
  <c r="BI30" i="77"/>
  <c r="BJ30" i="77"/>
  <c r="BK30" i="77"/>
  <c r="BL30" i="77"/>
  <c r="AW31" i="77"/>
  <c r="AX31" i="77"/>
  <c r="AY31" i="77"/>
  <c r="AZ31" i="77"/>
  <c r="BA31" i="77"/>
  <c r="BB31" i="77"/>
  <c r="BC31" i="77"/>
  <c r="BD31" i="77"/>
  <c r="BE31" i="77"/>
  <c r="BF31" i="77"/>
  <c r="BG31" i="77"/>
  <c r="BH31" i="77"/>
  <c r="BI31" i="77"/>
  <c r="BJ31" i="77"/>
  <c r="BK31" i="77"/>
  <c r="BL31" i="77"/>
  <c r="AW32" i="77"/>
  <c r="AX32" i="77"/>
  <c r="AY32" i="77"/>
  <c r="AZ32" i="77"/>
  <c r="BA32" i="77"/>
  <c r="BB32" i="77"/>
  <c r="BC32" i="77"/>
  <c r="BD32" i="77"/>
  <c r="BE32" i="77"/>
  <c r="BF32" i="77"/>
  <c r="BG32" i="77"/>
  <c r="BH32" i="77"/>
  <c r="BI32" i="77"/>
  <c r="BJ32" i="77"/>
  <c r="BK32" i="77"/>
  <c r="BL32" i="77"/>
  <c r="AW33" i="77"/>
  <c r="AX33" i="77"/>
  <c r="AY33" i="77"/>
  <c r="AZ33" i="77"/>
  <c r="BA33" i="77"/>
  <c r="BB33" i="77"/>
  <c r="BC33" i="77"/>
  <c r="BD33" i="77"/>
  <c r="BE33" i="77"/>
  <c r="BF33" i="77"/>
  <c r="BG33" i="77"/>
  <c r="BH33" i="77"/>
  <c r="BI33" i="77"/>
  <c r="BJ33" i="77"/>
  <c r="BK33" i="77"/>
  <c r="BL33" i="77"/>
  <c r="AW34" i="77"/>
  <c r="AX34" i="77"/>
  <c r="AY34" i="77"/>
  <c r="AZ34" i="77"/>
  <c r="BA34" i="77"/>
  <c r="BB34" i="77"/>
  <c r="BC34" i="77"/>
  <c r="BD34" i="77"/>
  <c r="BE34" i="77"/>
  <c r="BF34" i="77"/>
  <c r="BG34" i="77"/>
  <c r="BH34" i="77"/>
  <c r="BI34" i="77"/>
  <c r="BJ34" i="77"/>
  <c r="BK34" i="77"/>
  <c r="BL34" i="77"/>
  <c r="AW35" i="77"/>
  <c r="AX35" i="77"/>
  <c r="AY35" i="77"/>
  <c r="AZ35" i="77"/>
  <c r="BA35" i="77"/>
  <c r="BB35" i="77"/>
  <c r="BC35" i="77"/>
  <c r="BD35" i="77"/>
  <c r="BE35" i="77"/>
  <c r="BF35" i="77"/>
  <c r="BG35" i="77"/>
  <c r="BH35" i="77"/>
  <c r="BI35" i="77"/>
  <c r="BJ35" i="77"/>
  <c r="BK35" i="77"/>
  <c r="BL35" i="77"/>
  <c r="AW36" i="77"/>
  <c r="AX36" i="77"/>
  <c r="AY36" i="77"/>
  <c r="AZ36" i="77"/>
  <c r="BA36" i="77"/>
  <c r="BB36" i="77"/>
  <c r="BC36" i="77"/>
  <c r="BD36" i="77"/>
  <c r="BE36" i="77"/>
  <c r="BF36" i="77"/>
  <c r="BG36" i="77"/>
  <c r="BH36" i="77"/>
  <c r="BI36" i="77"/>
  <c r="BJ36" i="77"/>
  <c r="BK36" i="77"/>
  <c r="BL36" i="77"/>
  <c r="AW37" i="77"/>
  <c r="AX37" i="77"/>
  <c r="AY37" i="77"/>
  <c r="AZ37" i="77"/>
  <c r="BA37" i="77"/>
  <c r="BB37" i="77"/>
  <c r="BC37" i="77"/>
  <c r="BD37" i="77"/>
  <c r="BE37" i="77"/>
  <c r="BF37" i="77"/>
  <c r="BG37" i="77"/>
  <c r="BH37" i="77"/>
  <c r="BI37" i="77"/>
  <c r="BJ37" i="77"/>
  <c r="BK37" i="77"/>
  <c r="BL37" i="77"/>
  <c r="AW38" i="77"/>
  <c r="AX38" i="77"/>
  <c r="AY38" i="77"/>
  <c r="AZ38" i="77"/>
  <c r="BA38" i="77"/>
  <c r="BB38" i="77"/>
  <c r="BC38" i="77"/>
  <c r="BD38" i="77"/>
  <c r="BE38" i="77"/>
  <c r="BF38" i="77"/>
  <c r="BG38" i="77"/>
  <c r="BH38" i="77"/>
  <c r="BI38" i="77"/>
  <c r="BJ38" i="77"/>
  <c r="BK38" i="77"/>
  <c r="BL38" i="77"/>
  <c r="AW39" i="77"/>
  <c r="AX39" i="77"/>
  <c r="AY39" i="77"/>
  <c r="AZ39" i="77"/>
  <c r="BA39" i="77"/>
  <c r="BB39" i="77"/>
  <c r="BC39" i="77"/>
  <c r="BD39" i="77"/>
  <c r="BE39" i="77"/>
  <c r="BF39" i="77"/>
  <c r="BG39" i="77"/>
  <c r="BH39" i="77"/>
  <c r="BI39" i="77"/>
  <c r="BJ39" i="77"/>
  <c r="BK39" i="77"/>
  <c r="BL39" i="77"/>
  <c r="AW40" i="77"/>
  <c r="AX40" i="77"/>
  <c r="AY40" i="77"/>
  <c r="AZ40" i="77"/>
  <c r="BA40" i="77"/>
  <c r="BB40" i="77"/>
  <c r="BC40" i="77"/>
  <c r="BD40" i="77"/>
  <c r="BE40" i="77"/>
  <c r="BF40" i="77"/>
  <c r="BG40" i="77"/>
  <c r="BH40" i="77"/>
  <c r="BI40" i="77"/>
  <c r="BJ40" i="77"/>
  <c r="BK40" i="77"/>
  <c r="BL40" i="77"/>
  <c r="AW41" i="77"/>
  <c r="AX41" i="77"/>
  <c r="AY41" i="77"/>
  <c r="AZ41" i="77"/>
  <c r="BA41" i="77"/>
  <c r="BB41" i="77"/>
  <c r="BC41" i="77"/>
  <c r="BD41" i="77"/>
  <c r="BE41" i="77"/>
  <c r="BF41" i="77"/>
  <c r="BG41" i="77"/>
  <c r="BH41" i="77"/>
  <c r="BI41" i="77"/>
  <c r="BJ41" i="77"/>
  <c r="BK41" i="77"/>
  <c r="BL41" i="77"/>
  <c r="AW42" i="77"/>
  <c r="AX42" i="77"/>
  <c r="AY42" i="77"/>
  <c r="AZ42" i="77"/>
  <c r="BA42" i="77"/>
  <c r="BB42" i="77"/>
  <c r="BC42" i="77"/>
  <c r="BD42" i="77"/>
  <c r="BE42" i="77"/>
  <c r="BF42" i="77"/>
  <c r="BG42" i="77"/>
  <c r="BH42" i="77"/>
  <c r="BI42" i="77"/>
  <c r="BJ42" i="77"/>
  <c r="BK42" i="77"/>
  <c r="BL42" i="77"/>
  <c r="AW43" i="77"/>
  <c r="AX43" i="77"/>
  <c r="AY43" i="77"/>
  <c r="AZ43" i="77"/>
  <c r="BA43" i="77"/>
  <c r="BB43" i="77"/>
  <c r="BC43" i="77"/>
  <c r="BD43" i="77"/>
  <c r="BE43" i="77"/>
  <c r="BF43" i="77"/>
  <c r="BG43" i="77"/>
  <c r="BH43" i="77"/>
  <c r="BI43" i="77"/>
  <c r="BJ43" i="77"/>
  <c r="BK43" i="77"/>
  <c r="BL43" i="77"/>
  <c r="AW44" i="77"/>
  <c r="AX44" i="77"/>
  <c r="AY44" i="77"/>
  <c r="AZ44" i="77"/>
  <c r="BA44" i="77"/>
  <c r="BB44" i="77"/>
  <c r="BC44" i="77"/>
  <c r="BD44" i="77"/>
  <c r="BE44" i="77"/>
  <c r="BF44" i="77"/>
  <c r="BG44" i="77"/>
  <c r="BH44" i="77"/>
  <c r="BI44" i="77"/>
  <c r="BJ44" i="77"/>
  <c r="BK44" i="77"/>
  <c r="BL44" i="77"/>
  <c r="AW45" i="77"/>
  <c r="AX45" i="77"/>
  <c r="AY45" i="77"/>
  <c r="AZ45" i="77"/>
  <c r="BA45" i="77"/>
  <c r="BB45" i="77"/>
  <c r="BC45" i="77"/>
  <c r="BD45" i="77"/>
  <c r="BE45" i="77"/>
  <c r="BF45" i="77"/>
  <c r="BG45" i="77"/>
  <c r="BH45" i="77"/>
  <c r="BI45" i="77"/>
  <c r="BJ45" i="77"/>
  <c r="BK45" i="77"/>
  <c r="BL45" i="77"/>
  <c r="AW46" i="77"/>
  <c r="AX46" i="77"/>
  <c r="AY46" i="77"/>
  <c r="AZ46" i="77"/>
  <c r="BA46" i="77"/>
  <c r="BB46" i="77"/>
  <c r="BC46" i="77"/>
  <c r="BD46" i="77"/>
  <c r="BE46" i="77"/>
  <c r="BF46" i="77"/>
  <c r="BG46" i="77"/>
  <c r="BH46" i="77"/>
  <c r="BI46" i="77"/>
  <c r="BJ46" i="77"/>
  <c r="BK46" i="77"/>
  <c r="BL46" i="77"/>
  <c r="AW47" i="77"/>
  <c r="AX47" i="77"/>
  <c r="AY47" i="77"/>
  <c r="AZ47" i="77"/>
  <c r="BA47" i="77"/>
  <c r="BB47" i="77"/>
  <c r="BC47" i="77"/>
  <c r="BD47" i="77"/>
  <c r="BE47" i="77"/>
  <c r="BF47" i="77"/>
  <c r="BG47" i="77"/>
  <c r="BH47" i="77"/>
  <c r="BI47" i="77"/>
  <c r="BJ47" i="77"/>
  <c r="BK47" i="77"/>
  <c r="BL47" i="77"/>
  <c r="AW48" i="77"/>
  <c r="AX48" i="77"/>
  <c r="AY48" i="77"/>
  <c r="AZ48" i="77"/>
  <c r="BA48" i="77"/>
  <c r="BB48" i="77"/>
  <c r="BC48" i="77"/>
  <c r="BD48" i="77"/>
  <c r="BE48" i="77"/>
  <c r="BF48" i="77"/>
  <c r="BG48" i="77"/>
  <c r="BH48" i="77"/>
  <c r="BI48" i="77"/>
  <c r="BJ48" i="77"/>
  <c r="BK48" i="77"/>
  <c r="BL48" i="77"/>
  <c r="AW49" i="77"/>
  <c r="AX49" i="77"/>
  <c r="AY49" i="77"/>
  <c r="AZ49" i="77"/>
  <c r="BA49" i="77"/>
  <c r="BB49" i="77"/>
  <c r="BC49" i="77"/>
  <c r="BD49" i="77"/>
  <c r="BE49" i="77"/>
  <c r="BF49" i="77"/>
  <c r="BG49" i="77"/>
  <c r="BH49" i="77"/>
  <c r="BI49" i="77"/>
  <c r="BJ49" i="77"/>
  <c r="BK49" i="77"/>
  <c r="BL49" i="77"/>
  <c r="AW50" i="77"/>
  <c r="AX50" i="77"/>
  <c r="AY50" i="77"/>
  <c r="AZ50" i="77"/>
  <c r="BA50" i="77"/>
  <c r="BB50" i="77"/>
  <c r="BC50" i="77"/>
  <c r="BD50" i="77"/>
  <c r="BE50" i="77"/>
  <c r="BF50" i="77"/>
  <c r="BG50" i="77"/>
  <c r="BH50" i="77"/>
  <c r="BI50" i="77"/>
  <c r="BJ50" i="77"/>
  <c r="BK50" i="77"/>
  <c r="BL50" i="77"/>
  <c r="AW51" i="77"/>
  <c r="AX51" i="77"/>
  <c r="AY51" i="77"/>
  <c r="AZ51" i="77"/>
  <c r="BA51" i="77"/>
  <c r="BB51" i="77"/>
  <c r="BC51" i="77"/>
  <c r="BD51" i="77"/>
  <c r="BE51" i="77"/>
  <c r="BF51" i="77"/>
  <c r="BG51" i="77"/>
  <c r="BH51" i="77"/>
  <c r="BI51" i="77"/>
  <c r="BJ51" i="77"/>
  <c r="BK51" i="77"/>
  <c r="BL51" i="77"/>
  <c r="AW52" i="77"/>
  <c r="AX52" i="77"/>
  <c r="AY52" i="77"/>
  <c r="AZ52" i="77"/>
  <c r="BA52" i="77"/>
  <c r="BB52" i="77"/>
  <c r="BC52" i="77"/>
  <c r="BD52" i="77"/>
  <c r="BE52" i="77"/>
  <c r="BF52" i="77"/>
  <c r="BG52" i="77"/>
  <c r="BH52" i="77"/>
  <c r="BI52" i="77"/>
  <c r="BJ52" i="77"/>
  <c r="BK52" i="77"/>
  <c r="BL52" i="77"/>
  <c r="BL15" i="77"/>
  <c r="BK15" i="77"/>
  <c r="BJ15" i="77"/>
  <c r="BI15" i="77"/>
  <c r="BH15" i="77"/>
  <c r="BG15" i="77"/>
  <c r="BF15" i="77"/>
  <c r="BE15" i="77"/>
  <c r="BD15" i="77"/>
  <c r="BC15" i="77"/>
  <c r="BB15" i="77"/>
  <c r="BA15" i="77"/>
  <c r="AZ15" i="77"/>
  <c r="AY15" i="77"/>
  <c r="AX15" i="77"/>
  <c r="AW15" i="77"/>
  <c r="D70" i="77"/>
  <c r="E70" i="77"/>
  <c r="F70" i="77"/>
  <c r="G70" i="77"/>
  <c r="H70" i="77"/>
  <c r="I70" i="77"/>
  <c r="J70" i="77"/>
  <c r="K70" i="77"/>
  <c r="L70" i="77"/>
  <c r="M70" i="77"/>
  <c r="N70" i="77"/>
  <c r="C70" i="77"/>
  <c r="D69" i="77"/>
  <c r="E69" i="77"/>
  <c r="F69" i="77"/>
  <c r="G69" i="77"/>
  <c r="H69" i="77"/>
  <c r="I69" i="77"/>
  <c r="J69" i="77"/>
  <c r="K69" i="77"/>
  <c r="L69" i="77"/>
  <c r="M69" i="77"/>
  <c r="N69" i="77"/>
  <c r="C69" i="77"/>
  <c r="C68" i="77"/>
  <c r="AV52" i="77"/>
  <c r="AV51" i="77"/>
  <c r="AJ15" i="128" l="1"/>
  <c r="AS15" i="128"/>
  <c r="AT15" i="128"/>
  <c r="AU15" i="128"/>
  <c r="AJ16" i="128"/>
  <c r="AS16" i="128"/>
  <c r="AT16" i="128"/>
  <c r="AU16" i="128"/>
  <c r="AJ17" i="128"/>
  <c r="AS17" i="128"/>
  <c r="AT17" i="128"/>
  <c r="AU17" i="128"/>
  <c r="AJ18" i="128"/>
  <c r="AS18" i="128"/>
  <c r="AT18" i="128"/>
  <c r="AU18" i="128"/>
  <c r="AJ19" i="128"/>
  <c r="AS19" i="128"/>
  <c r="AT19" i="128"/>
  <c r="AU19" i="128"/>
  <c r="AJ21" i="128"/>
  <c r="AS21" i="128"/>
  <c r="AT21" i="128"/>
  <c r="AU21" i="128"/>
  <c r="AJ22" i="128"/>
  <c r="AS22" i="128"/>
  <c r="AT22" i="128"/>
  <c r="AU22" i="128"/>
  <c r="AJ23" i="128"/>
  <c r="AS23" i="128"/>
  <c r="AT23" i="128"/>
  <c r="AU23" i="128"/>
  <c r="AJ24" i="128"/>
  <c r="AS24" i="128"/>
  <c r="AT24" i="128"/>
  <c r="AU24" i="128"/>
  <c r="AJ25" i="128"/>
  <c r="AS25" i="128"/>
  <c r="AT25" i="128"/>
  <c r="AU25" i="128"/>
  <c r="AJ26" i="128"/>
  <c r="AS26" i="128"/>
  <c r="AT26" i="128"/>
  <c r="AU26" i="128"/>
  <c r="AJ28" i="128"/>
  <c r="AS28" i="128"/>
  <c r="AT28" i="128"/>
  <c r="AU28" i="128"/>
  <c r="AJ29" i="128"/>
  <c r="AS29" i="128"/>
  <c r="AT29" i="128"/>
  <c r="AU29" i="128"/>
  <c r="AJ30" i="128"/>
  <c r="AS30" i="128"/>
  <c r="AT30" i="128"/>
  <c r="AU30" i="128"/>
  <c r="AJ31" i="128"/>
  <c r="AS31" i="128"/>
  <c r="AT31" i="128"/>
  <c r="AU31" i="128"/>
  <c r="AJ32" i="128"/>
  <c r="AS32" i="128"/>
  <c r="AT32" i="128"/>
  <c r="AU32" i="128"/>
  <c r="AJ33" i="128"/>
  <c r="AS33" i="128"/>
  <c r="AT33" i="128"/>
  <c r="AU33" i="128"/>
  <c r="AJ34" i="128"/>
  <c r="AS34" i="128"/>
  <c r="AT34" i="128"/>
  <c r="AU34" i="128"/>
  <c r="AJ36" i="128"/>
  <c r="AS36" i="128"/>
  <c r="AT36" i="128"/>
  <c r="AU36" i="128"/>
  <c r="AJ37" i="128"/>
  <c r="AS37" i="128"/>
  <c r="AT37" i="128"/>
  <c r="AU37" i="128"/>
  <c r="AJ38" i="128"/>
  <c r="AS38" i="128"/>
  <c r="AT38" i="128"/>
  <c r="AU38" i="128"/>
  <c r="AJ42" i="128"/>
  <c r="AS42" i="128"/>
  <c r="AT42" i="128"/>
  <c r="AU42" i="128"/>
  <c r="AJ43" i="128"/>
  <c r="AS43" i="128"/>
  <c r="AT43" i="128"/>
  <c r="AU43" i="128"/>
  <c r="AJ44" i="128"/>
  <c r="AS44" i="128"/>
  <c r="AT44" i="128"/>
  <c r="AU44" i="128"/>
  <c r="AJ45" i="128"/>
  <c r="AS45" i="128"/>
  <c r="AT45" i="128"/>
  <c r="AU45" i="128"/>
  <c r="AJ46" i="128"/>
  <c r="AS46" i="128"/>
  <c r="AT46" i="128"/>
  <c r="AU46" i="128"/>
  <c r="AJ48" i="128"/>
  <c r="AS48" i="128"/>
  <c r="AT48" i="128"/>
  <c r="AU48" i="128"/>
  <c r="BN19" i="118"/>
  <c r="BO19" i="118"/>
  <c r="BP19" i="118"/>
  <c r="BQ19" i="118"/>
  <c r="BR19" i="118"/>
  <c r="BS19" i="118"/>
  <c r="BT19" i="118"/>
  <c r="BU19" i="118"/>
  <c r="BV19" i="118"/>
  <c r="BW19" i="118"/>
  <c r="BX19" i="118"/>
  <c r="BY19" i="118"/>
  <c r="BZ19" i="118"/>
  <c r="BN20" i="118"/>
  <c r="BO20" i="118"/>
  <c r="BP20" i="118"/>
  <c r="BQ20" i="118"/>
  <c r="BR20" i="118"/>
  <c r="BS20" i="118"/>
  <c r="BT20" i="118"/>
  <c r="BU20" i="118"/>
  <c r="BV20" i="118"/>
  <c r="BW20" i="118"/>
  <c r="BX20" i="118"/>
  <c r="BY20" i="118"/>
  <c r="BZ20" i="118"/>
  <c r="BN21" i="118"/>
  <c r="BO21" i="118"/>
  <c r="BP21" i="118"/>
  <c r="BQ21" i="118"/>
  <c r="BR21" i="118"/>
  <c r="BS21" i="118"/>
  <c r="BT21" i="118"/>
  <c r="BU21" i="118"/>
  <c r="BV21" i="118"/>
  <c r="BW21" i="118"/>
  <c r="BX21" i="118"/>
  <c r="BY21" i="118"/>
  <c r="BZ21" i="118"/>
  <c r="BN22" i="118"/>
  <c r="BO22" i="118"/>
  <c r="BP22" i="118"/>
  <c r="BQ22" i="118"/>
  <c r="BR22" i="118"/>
  <c r="BS22" i="118"/>
  <c r="BT22" i="118"/>
  <c r="BU22" i="118"/>
  <c r="BV22" i="118"/>
  <c r="BW22" i="118"/>
  <c r="BX22" i="118"/>
  <c r="BY22" i="118"/>
  <c r="BZ22" i="118"/>
  <c r="BN23" i="118"/>
  <c r="BO23" i="118"/>
  <c r="BP23" i="118"/>
  <c r="BQ23" i="118"/>
  <c r="BR23" i="118"/>
  <c r="BS23" i="118"/>
  <c r="BT23" i="118"/>
  <c r="BU23" i="118"/>
  <c r="BV23" i="118"/>
  <c r="BW23" i="118"/>
  <c r="BX23" i="118"/>
  <c r="BY23" i="118"/>
  <c r="BZ23" i="118"/>
  <c r="BN24" i="118"/>
  <c r="BO24" i="118"/>
  <c r="BP24" i="118"/>
  <c r="BQ24" i="118"/>
  <c r="BR24" i="118"/>
  <c r="BS24" i="118"/>
  <c r="BT24" i="118"/>
  <c r="BU24" i="118"/>
  <c r="BV24" i="118"/>
  <c r="BW24" i="118"/>
  <c r="BX24" i="118"/>
  <c r="BY24" i="118"/>
  <c r="BZ24" i="118"/>
  <c r="BN25" i="118"/>
  <c r="BO25" i="118"/>
  <c r="BP25" i="118"/>
  <c r="BQ25" i="118"/>
  <c r="BR25" i="118"/>
  <c r="BS25" i="118"/>
  <c r="BT25" i="118"/>
  <c r="BU25" i="118"/>
  <c r="BV25" i="118"/>
  <c r="BW25" i="118"/>
  <c r="BX25" i="118"/>
  <c r="BY25" i="118"/>
  <c r="BZ25" i="118"/>
  <c r="BN26" i="118"/>
  <c r="BO26" i="118"/>
  <c r="BP26" i="118"/>
  <c r="BQ26" i="118"/>
  <c r="BR26" i="118"/>
  <c r="BS26" i="118"/>
  <c r="BT26" i="118"/>
  <c r="BU26" i="118"/>
  <c r="BV26" i="118"/>
  <c r="BW26" i="118"/>
  <c r="BX26" i="118"/>
  <c r="BY26" i="118"/>
  <c r="BZ26" i="118"/>
  <c r="BN27" i="118"/>
  <c r="BO27" i="118"/>
  <c r="BP27" i="118"/>
  <c r="BQ27" i="118"/>
  <c r="BR27" i="118"/>
  <c r="BS27" i="118"/>
  <c r="BT27" i="118"/>
  <c r="BU27" i="118"/>
  <c r="BV27" i="118"/>
  <c r="BW27" i="118"/>
  <c r="BX27" i="118"/>
  <c r="BY27" i="118"/>
  <c r="BZ27" i="118"/>
  <c r="BN28" i="118"/>
  <c r="BO28" i="118"/>
  <c r="BP28" i="118"/>
  <c r="BQ28" i="118"/>
  <c r="BR28" i="118"/>
  <c r="BS28" i="118"/>
  <c r="BT28" i="118"/>
  <c r="BU28" i="118"/>
  <c r="BV28" i="118"/>
  <c r="BW28" i="118"/>
  <c r="BX28" i="118"/>
  <c r="BY28" i="118"/>
  <c r="BZ28" i="118"/>
  <c r="BN29" i="118"/>
  <c r="BO29" i="118"/>
  <c r="BP29" i="118"/>
  <c r="BQ29" i="118"/>
  <c r="BR29" i="118"/>
  <c r="BS29" i="118"/>
  <c r="BT29" i="118"/>
  <c r="BU29" i="118"/>
  <c r="BV29" i="118"/>
  <c r="BW29" i="118"/>
  <c r="BX29" i="118"/>
  <c r="BY29" i="118"/>
  <c r="BZ29" i="118"/>
  <c r="BN30" i="118"/>
  <c r="BO30" i="118"/>
  <c r="BP30" i="118"/>
  <c r="BQ30" i="118"/>
  <c r="BR30" i="118"/>
  <c r="BS30" i="118"/>
  <c r="BT30" i="118"/>
  <c r="BU30" i="118"/>
  <c r="BV30" i="118"/>
  <c r="BW30" i="118"/>
  <c r="BX30" i="118"/>
  <c r="BY30" i="118"/>
  <c r="BZ30" i="118"/>
  <c r="BN31" i="118"/>
  <c r="BO31" i="118"/>
  <c r="BP31" i="118"/>
  <c r="BQ31" i="118"/>
  <c r="BR31" i="118"/>
  <c r="BS31" i="118"/>
  <c r="BT31" i="118"/>
  <c r="BU31" i="118"/>
  <c r="BV31" i="118"/>
  <c r="BW31" i="118"/>
  <c r="BX31" i="118"/>
  <c r="BY31" i="118"/>
  <c r="BZ31" i="118"/>
  <c r="BN32" i="118"/>
  <c r="BO32" i="118"/>
  <c r="BP32" i="118"/>
  <c r="BQ32" i="118"/>
  <c r="BR32" i="118"/>
  <c r="BS32" i="118"/>
  <c r="BT32" i="118"/>
  <c r="BU32" i="118"/>
  <c r="BV32" i="118"/>
  <c r="BW32" i="118"/>
  <c r="BX32" i="118"/>
  <c r="BY32" i="118"/>
  <c r="BZ32" i="118"/>
  <c r="BN33" i="118"/>
  <c r="BO33" i="118"/>
  <c r="BP33" i="118"/>
  <c r="BQ33" i="118"/>
  <c r="BR33" i="118"/>
  <c r="BS33" i="118"/>
  <c r="BT33" i="118"/>
  <c r="BU33" i="118"/>
  <c r="BV33" i="118"/>
  <c r="BW33" i="118"/>
  <c r="BX33" i="118"/>
  <c r="BY33" i="118"/>
  <c r="BZ33" i="118"/>
  <c r="BN34" i="118"/>
  <c r="BO34" i="118"/>
  <c r="BP34" i="118"/>
  <c r="BQ34" i="118"/>
  <c r="BR34" i="118"/>
  <c r="BS34" i="118"/>
  <c r="BT34" i="118"/>
  <c r="BU34" i="118"/>
  <c r="BV34" i="118"/>
  <c r="BW34" i="118"/>
  <c r="BX34" i="118"/>
  <c r="BY34" i="118"/>
  <c r="BZ34" i="118"/>
  <c r="BN35" i="118"/>
  <c r="BO35" i="118"/>
  <c r="BP35" i="118"/>
  <c r="BQ35" i="118"/>
  <c r="BR35" i="118"/>
  <c r="BS35" i="118"/>
  <c r="BT35" i="118"/>
  <c r="BU35" i="118"/>
  <c r="BV35" i="118"/>
  <c r="BW35" i="118"/>
  <c r="BX35" i="118"/>
  <c r="BY35" i="118"/>
  <c r="BZ35" i="118"/>
  <c r="BN36" i="118"/>
  <c r="BO36" i="118"/>
  <c r="BP36" i="118"/>
  <c r="BQ36" i="118"/>
  <c r="BR36" i="118"/>
  <c r="BS36" i="118"/>
  <c r="BT36" i="118"/>
  <c r="BU36" i="118"/>
  <c r="BV36" i="118"/>
  <c r="BW36" i="118"/>
  <c r="BX36" i="118"/>
  <c r="BY36" i="118"/>
  <c r="BZ36" i="118"/>
  <c r="BN37" i="118"/>
  <c r="BO37" i="118"/>
  <c r="BP37" i="118"/>
  <c r="BQ37" i="118"/>
  <c r="BR37" i="118"/>
  <c r="BS37" i="118"/>
  <c r="BT37" i="118"/>
  <c r="BU37" i="118"/>
  <c r="BV37" i="118"/>
  <c r="BW37" i="118"/>
  <c r="BX37" i="118"/>
  <c r="BY37" i="118"/>
  <c r="BZ37" i="118"/>
  <c r="BN38" i="118"/>
  <c r="BO38" i="118"/>
  <c r="BP38" i="118"/>
  <c r="BQ38" i="118"/>
  <c r="BR38" i="118"/>
  <c r="BS38" i="118"/>
  <c r="BT38" i="118"/>
  <c r="BU38" i="118"/>
  <c r="BV38" i="118"/>
  <c r="BW38" i="118"/>
  <c r="BX38" i="118"/>
  <c r="BY38" i="118"/>
  <c r="BZ38" i="118"/>
  <c r="BN39" i="118"/>
  <c r="BO39" i="118"/>
  <c r="BP39" i="118"/>
  <c r="BQ39" i="118"/>
  <c r="BR39" i="118"/>
  <c r="BS39" i="118"/>
  <c r="BT39" i="118"/>
  <c r="BU39" i="118"/>
  <c r="BV39" i="118"/>
  <c r="BW39" i="118"/>
  <c r="BX39" i="118"/>
  <c r="BY39" i="118"/>
  <c r="BZ39" i="118"/>
  <c r="BN40" i="118"/>
  <c r="BO40" i="118"/>
  <c r="BP40" i="118"/>
  <c r="BQ40" i="118"/>
  <c r="BR40" i="118"/>
  <c r="BS40" i="118"/>
  <c r="BT40" i="118"/>
  <c r="BU40" i="118"/>
  <c r="BV40" i="118"/>
  <c r="BW40" i="118"/>
  <c r="BX40" i="118"/>
  <c r="BY40" i="118"/>
  <c r="BZ40" i="118"/>
  <c r="BN41" i="118"/>
  <c r="BO41" i="118"/>
  <c r="BP41" i="118"/>
  <c r="BQ41" i="118"/>
  <c r="BR41" i="118"/>
  <c r="BS41" i="118"/>
  <c r="BT41" i="118"/>
  <c r="BU41" i="118"/>
  <c r="BV41" i="118"/>
  <c r="BW41" i="118"/>
  <c r="BX41" i="118"/>
  <c r="BY41" i="118"/>
  <c r="BZ41" i="118"/>
  <c r="BN42" i="118"/>
  <c r="BO42" i="118"/>
  <c r="BP42" i="118"/>
  <c r="BQ42" i="118"/>
  <c r="BR42" i="118"/>
  <c r="BS42" i="118"/>
  <c r="BT42" i="118"/>
  <c r="BU42" i="118"/>
  <c r="BV42" i="118"/>
  <c r="BW42" i="118"/>
  <c r="BX42" i="118"/>
  <c r="BY42" i="118"/>
  <c r="BZ42" i="118"/>
  <c r="BN43" i="118"/>
  <c r="BO43" i="118"/>
  <c r="BP43" i="118"/>
  <c r="BQ43" i="118"/>
  <c r="BR43" i="118"/>
  <c r="BS43" i="118"/>
  <c r="BT43" i="118"/>
  <c r="BU43" i="118"/>
  <c r="BV43" i="118"/>
  <c r="BW43" i="118"/>
  <c r="BX43" i="118"/>
  <c r="BY43" i="118"/>
  <c r="BZ43" i="118"/>
  <c r="BN44" i="118"/>
  <c r="BO44" i="118"/>
  <c r="BP44" i="118"/>
  <c r="BQ44" i="118"/>
  <c r="BR44" i="118"/>
  <c r="BS44" i="118"/>
  <c r="BT44" i="118"/>
  <c r="BU44" i="118"/>
  <c r="BV44" i="118"/>
  <c r="BW44" i="118"/>
  <c r="BX44" i="118"/>
  <c r="BY44" i="118"/>
  <c r="BZ44" i="118"/>
  <c r="BN45" i="118"/>
  <c r="BO45" i="118"/>
  <c r="BP45" i="118"/>
  <c r="BQ45" i="118"/>
  <c r="BR45" i="118"/>
  <c r="BS45" i="118"/>
  <c r="BT45" i="118"/>
  <c r="BU45" i="118"/>
  <c r="BV45" i="118"/>
  <c r="BW45" i="118"/>
  <c r="BX45" i="118"/>
  <c r="BY45" i="118"/>
  <c r="BZ45" i="118"/>
  <c r="BN46" i="118"/>
  <c r="BO46" i="118"/>
  <c r="BP46" i="118"/>
  <c r="BQ46" i="118"/>
  <c r="BR46" i="118"/>
  <c r="BS46" i="118"/>
  <c r="BT46" i="118"/>
  <c r="BU46" i="118"/>
  <c r="BV46" i="118"/>
  <c r="BW46" i="118"/>
  <c r="BX46" i="118"/>
  <c r="BY46" i="118"/>
  <c r="BZ46" i="118"/>
  <c r="BN47" i="118"/>
  <c r="BO47" i="118"/>
  <c r="BP47" i="118"/>
  <c r="BQ47" i="118"/>
  <c r="BR47" i="118"/>
  <c r="BS47" i="118"/>
  <c r="BT47" i="118"/>
  <c r="BU47" i="118"/>
  <c r="BV47" i="118"/>
  <c r="BW47" i="118"/>
  <c r="BX47" i="118"/>
  <c r="BY47" i="118"/>
  <c r="BZ47" i="118"/>
  <c r="BZ18" i="118"/>
  <c r="BY18" i="118"/>
  <c r="BX18" i="118"/>
  <c r="BW18" i="118"/>
  <c r="BV18" i="118"/>
  <c r="BU18" i="118"/>
  <c r="BT18" i="118"/>
  <c r="BS18" i="118"/>
  <c r="BR18" i="118"/>
  <c r="BQ18" i="118"/>
  <c r="BP18" i="118"/>
  <c r="BO18" i="118"/>
  <c r="BN18" i="118"/>
  <c r="BL19" i="118"/>
  <c r="BM19" i="118"/>
  <c r="BL20" i="118"/>
  <c r="BM20" i="118"/>
  <c r="BL21" i="118"/>
  <c r="BM21" i="118"/>
  <c r="BL22" i="118"/>
  <c r="BM22" i="118"/>
  <c r="BL23" i="118"/>
  <c r="BM23" i="118"/>
  <c r="BM18" i="118"/>
  <c r="BL18" i="118"/>
  <c r="BK18" i="118" l="1"/>
  <c r="BG19" i="118"/>
  <c r="BH19" i="118"/>
  <c r="BI19" i="118"/>
  <c r="BJ19" i="118"/>
  <c r="BK19" i="118"/>
  <c r="BG20" i="118"/>
  <c r="BH20" i="118"/>
  <c r="BI20" i="118"/>
  <c r="BJ20" i="118"/>
  <c r="BK20" i="118"/>
  <c r="BG21" i="118"/>
  <c r="BH21" i="118"/>
  <c r="BI21" i="118"/>
  <c r="BJ21" i="118"/>
  <c r="BK21" i="118"/>
  <c r="BG22" i="118"/>
  <c r="BH22" i="118"/>
  <c r="BI22" i="118"/>
  <c r="BJ22" i="118"/>
  <c r="BK22" i="118"/>
  <c r="BG23" i="118"/>
  <c r="BH23" i="118"/>
  <c r="BI23" i="118"/>
  <c r="BJ23" i="118"/>
  <c r="BK23" i="118"/>
  <c r="BG24" i="118"/>
  <c r="BH24" i="118"/>
  <c r="BI24" i="118"/>
  <c r="BJ24" i="118"/>
  <c r="BK24" i="118"/>
  <c r="BG25" i="118"/>
  <c r="BH25" i="118"/>
  <c r="BI25" i="118"/>
  <c r="BJ25" i="118"/>
  <c r="BK25" i="118"/>
  <c r="BG26" i="118"/>
  <c r="BH26" i="118"/>
  <c r="BI26" i="118"/>
  <c r="BJ26" i="118"/>
  <c r="BK26" i="118"/>
  <c r="BG27" i="118"/>
  <c r="BH27" i="118"/>
  <c r="BI27" i="118"/>
  <c r="BJ27" i="118"/>
  <c r="BK27" i="118"/>
  <c r="BG28" i="118"/>
  <c r="BH28" i="118"/>
  <c r="BI28" i="118"/>
  <c r="BJ28" i="118"/>
  <c r="BK28" i="118"/>
  <c r="BG29" i="118"/>
  <c r="BH29" i="118"/>
  <c r="BI29" i="118"/>
  <c r="BJ29" i="118"/>
  <c r="BK29" i="118"/>
  <c r="BG30" i="118"/>
  <c r="BH30" i="118"/>
  <c r="BI30" i="118"/>
  <c r="BJ30" i="118"/>
  <c r="BK30" i="118"/>
  <c r="BG31" i="118"/>
  <c r="BH31" i="118"/>
  <c r="BI31" i="118"/>
  <c r="BJ31" i="118"/>
  <c r="BK31" i="118"/>
  <c r="BG32" i="118"/>
  <c r="BH32" i="118"/>
  <c r="BI32" i="118"/>
  <c r="BJ32" i="118"/>
  <c r="BK32" i="118"/>
  <c r="BG33" i="118"/>
  <c r="BH33" i="118"/>
  <c r="BI33" i="118"/>
  <c r="BJ33" i="118"/>
  <c r="BK33" i="118"/>
  <c r="BG34" i="118"/>
  <c r="BH34" i="118"/>
  <c r="BI34" i="118"/>
  <c r="BJ34" i="118"/>
  <c r="BK34" i="118"/>
  <c r="BG35" i="118"/>
  <c r="BH35" i="118"/>
  <c r="BI35" i="118"/>
  <c r="BJ35" i="118"/>
  <c r="BK35" i="118"/>
  <c r="BG36" i="118"/>
  <c r="BH36" i="118"/>
  <c r="BI36" i="118"/>
  <c r="BJ36" i="118"/>
  <c r="BK36" i="118"/>
  <c r="BG37" i="118"/>
  <c r="BH37" i="118"/>
  <c r="BI37" i="118"/>
  <c r="BJ37" i="118"/>
  <c r="BK37" i="118"/>
  <c r="BG38" i="118"/>
  <c r="BH38" i="118"/>
  <c r="BI38" i="118"/>
  <c r="BJ38" i="118"/>
  <c r="BK38" i="118"/>
  <c r="BG39" i="118"/>
  <c r="BH39" i="118"/>
  <c r="BI39" i="118"/>
  <c r="BJ39" i="118"/>
  <c r="BK39" i="118"/>
  <c r="BG40" i="118"/>
  <c r="BH40" i="118"/>
  <c r="BI40" i="118"/>
  <c r="BJ40" i="118"/>
  <c r="BK40" i="118"/>
  <c r="BG41" i="118"/>
  <c r="BH41" i="118"/>
  <c r="BI41" i="118"/>
  <c r="BJ41" i="118"/>
  <c r="BK41" i="118"/>
  <c r="BG42" i="118"/>
  <c r="BH42" i="118"/>
  <c r="BI42" i="118"/>
  <c r="BJ42" i="118"/>
  <c r="BK42" i="118"/>
  <c r="BG43" i="118"/>
  <c r="BH43" i="118"/>
  <c r="BI43" i="118"/>
  <c r="BJ43" i="118"/>
  <c r="BK43" i="118"/>
  <c r="BG44" i="118"/>
  <c r="BH44" i="118"/>
  <c r="BI44" i="118"/>
  <c r="BJ44" i="118"/>
  <c r="BK44" i="118"/>
  <c r="BG45" i="118"/>
  <c r="BH45" i="118"/>
  <c r="BI45" i="118"/>
  <c r="BJ45" i="118"/>
  <c r="BK45" i="118"/>
  <c r="BG46" i="118"/>
  <c r="BH46" i="118"/>
  <c r="BI46" i="118"/>
  <c r="BJ46" i="118"/>
  <c r="BK46" i="118"/>
  <c r="BG47" i="118"/>
  <c r="BH47" i="118"/>
  <c r="BI47" i="118"/>
  <c r="BJ47" i="118"/>
  <c r="BK47" i="118"/>
  <c r="BJ18" i="118"/>
  <c r="BI18" i="118"/>
  <c r="BG18" i="118"/>
  <c r="BH18" i="118"/>
  <c r="D61" i="118"/>
  <c r="D62" i="118" s="1"/>
  <c r="E61" i="118"/>
  <c r="F61" i="118"/>
  <c r="G61" i="118"/>
  <c r="H61" i="118"/>
  <c r="I61" i="118"/>
  <c r="J61" i="118"/>
  <c r="J62" i="118" s="1"/>
  <c r="K61" i="118"/>
  <c r="L61" i="118"/>
  <c r="M61" i="118"/>
  <c r="N61" i="118"/>
  <c r="N62" i="118" s="1"/>
  <c r="O61" i="118"/>
  <c r="O62" i="118" s="1"/>
  <c r="P61" i="118"/>
  <c r="P62" i="118" s="1"/>
  <c r="Q61" i="118"/>
  <c r="Q62" i="118" s="1"/>
  <c r="R61" i="118"/>
  <c r="R62" i="118" s="1"/>
  <c r="S61" i="118"/>
  <c r="T61" i="118"/>
  <c r="W61" i="118"/>
  <c r="X61" i="118"/>
  <c r="Y61" i="118"/>
  <c r="Z61" i="118"/>
  <c r="Z62" i="118" s="1"/>
  <c r="AA61" i="118"/>
  <c r="AA62" i="118" s="1"/>
  <c r="AB61" i="118"/>
  <c r="AB62" i="118" s="1"/>
  <c r="AC61" i="118"/>
  <c r="AD61" i="118"/>
  <c r="AE61" i="118"/>
  <c r="AF61" i="118"/>
  <c r="AG61" i="118"/>
  <c r="AH61" i="118"/>
  <c r="AI61" i="118"/>
  <c r="AJ61" i="118"/>
  <c r="AK61" i="118"/>
  <c r="AL61" i="118"/>
  <c r="AL62" i="118" s="1"/>
  <c r="AM61" i="118"/>
  <c r="AM62" i="118" s="1"/>
  <c r="AN61" i="118"/>
  <c r="AN62" i="118" s="1"/>
  <c r="AQ61" i="118"/>
  <c r="AR61" i="118"/>
  <c r="AS61" i="118"/>
  <c r="AT61" i="118"/>
  <c r="AU61" i="118"/>
  <c r="AV61" i="118"/>
  <c r="AW61" i="118"/>
  <c r="AX61" i="118"/>
  <c r="AX62" i="118" s="1"/>
  <c r="AY61" i="118"/>
  <c r="AY62" i="118" s="1"/>
  <c r="AZ61" i="118"/>
  <c r="AZ62" i="118" s="1"/>
  <c r="BA61" i="118"/>
  <c r="BB61" i="118"/>
  <c r="BC61" i="118"/>
  <c r="BD61" i="118"/>
  <c r="BE61" i="118"/>
  <c r="BF61" i="118"/>
  <c r="E62" i="118"/>
  <c r="F62" i="118"/>
  <c r="G62" i="118"/>
  <c r="H62" i="118"/>
  <c r="I62" i="118"/>
  <c r="K62" i="118"/>
  <c r="L62" i="118"/>
  <c r="M62" i="118"/>
  <c r="S62" i="118"/>
  <c r="T62" i="118"/>
  <c r="W62" i="118"/>
  <c r="X62" i="118"/>
  <c r="Y62" i="118"/>
  <c r="AC62" i="118"/>
  <c r="AD62" i="118"/>
  <c r="AE62" i="118"/>
  <c r="AF62" i="118"/>
  <c r="AG62" i="118"/>
  <c r="AH62" i="118"/>
  <c r="AI62" i="118"/>
  <c r="AJ62" i="118"/>
  <c r="AK62" i="118"/>
  <c r="AQ62" i="118"/>
  <c r="AR62" i="118"/>
  <c r="AS62" i="118"/>
  <c r="AT62" i="118"/>
  <c r="AU62" i="118"/>
  <c r="AV62" i="118"/>
  <c r="AW62" i="118"/>
  <c r="BA62" i="118"/>
  <c r="BB62" i="118"/>
  <c r="BC62" i="118"/>
  <c r="BD62" i="118"/>
  <c r="BE62" i="118"/>
  <c r="BF62" i="118"/>
  <c r="C62" i="118"/>
  <c r="C61" i="118"/>
  <c r="V262" i="80"/>
  <c r="W262" i="80"/>
  <c r="X262" i="80"/>
  <c r="Y262" i="80"/>
  <c r="Z262" i="80"/>
  <c r="AA262" i="80"/>
  <c r="AB262" i="80"/>
  <c r="AE17" i="80"/>
  <c r="AF17" i="80"/>
  <c r="AG17" i="80"/>
  <c r="AH17" i="80"/>
  <c r="AI17" i="80"/>
  <c r="AJ17" i="80"/>
  <c r="AK17" i="80"/>
  <c r="AL17" i="80"/>
  <c r="AM17" i="80"/>
  <c r="AE18" i="80"/>
  <c r="AF18" i="80"/>
  <c r="AG18" i="80"/>
  <c r="AH18" i="80"/>
  <c r="AI18" i="80"/>
  <c r="AJ18" i="80"/>
  <c r="AK18" i="80"/>
  <c r="AL18" i="80"/>
  <c r="AM18" i="80"/>
  <c r="AE19" i="80"/>
  <c r="AF19" i="80"/>
  <c r="AG19" i="80"/>
  <c r="AH19" i="80"/>
  <c r="AI19" i="80"/>
  <c r="AJ19" i="80"/>
  <c r="AK19" i="80"/>
  <c r="AL19" i="80"/>
  <c r="AM19" i="80"/>
  <c r="AE20" i="80"/>
  <c r="AF20" i="80"/>
  <c r="AG20" i="80"/>
  <c r="AH20" i="80"/>
  <c r="AI20" i="80"/>
  <c r="AJ20" i="80"/>
  <c r="AK20" i="80"/>
  <c r="AL20" i="80"/>
  <c r="AM20" i="80"/>
  <c r="AE21" i="80"/>
  <c r="AF21" i="80"/>
  <c r="AG21" i="80"/>
  <c r="AH21" i="80"/>
  <c r="AI21" i="80"/>
  <c r="AJ21" i="80"/>
  <c r="AK21" i="80"/>
  <c r="AL21" i="80"/>
  <c r="AM21" i="80"/>
  <c r="AE22" i="80"/>
  <c r="AF22" i="80"/>
  <c r="AG22" i="80"/>
  <c r="AH22" i="80"/>
  <c r="AI22" i="80"/>
  <c r="AJ22" i="80"/>
  <c r="AK22" i="80"/>
  <c r="AL22" i="80"/>
  <c r="AM22" i="80"/>
  <c r="AE23" i="80"/>
  <c r="AF23" i="80"/>
  <c r="AG23" i="80"/>
  <c r="AH23" i="80"/>
  <c r="AI23" i="80"/>
  <c r="AJ23" i="80"/>
  <c r="AK23" i="80"/>
  <c r="AL23" i="80"/>
  <c r="AM23" i="80"/>
  <c r="AE24" i="80"/>
  <c r="AF24" i="80"/>
  <c r="AG24" i="80"/>
  <c r="AH24" i="80"/>
  <c r="AI24" i="80"/>
  <c r="AJ24" i="80"/>
  <c r="AK24" i="80"/>
  <c r="AL24" i="80"/>
  <c r="AM24" i="80"/>
  <c r="AE25" i="80"/>
  <c r="AF25" i="80"/>
  <c r="AG25" i="80"/>
  <c r="AH25" i="80"/>
  <c r="AI25" i="80"/>
  <c r="AJ25" i="80"/>
  <c r="AK25" i="80"/>
  <c r="AL25" i="80"/>
  <c r="AM25" i="80"/>
  <c r="AE26" i="80"/>
  <c r="AF26" i="80"/>
  <c r="AG26" i="80"/>
  <c r="AH26" i="80"/>
  <c r="AI26" i="80"/>
  <c r="AJ26" i="80"/>
  <c r="AK26" i="80"/>
  <c r="AL26" i="80"/>
  <c r="AM26" i="80"/>
  <c r="AE27" i="80"/>
  <c r="AF27" i="80"/>
  <c r="AG27" i="80"/>
  <c r="AH27" i="80"/>
  <c r="AI27" i="80"/>
  <c r="AJ27" i="80"/>
  <c r="AK27" i="80"/>
  <c r="AL27" i="80"/>
  <c r="AM27" i="80"/>
  <c r="AE28" i="80"/>
  <c r="AF28" i="80"/>
  <c r="AG28" i="80"/>
  <c r="AH28" i="80"/>
  <c r="AI28" i="80"/>
  <c r="AJ28" i="80"/>
  <c r="AK28" i="80"/>
  <c r="AL28" i="80"/>
  <c r="AM28" i="80"/>
  <c r="AE29" i="80"/>
  <c r="AF29" i="80"/>
  <c r="AG29" i="80"/>
  <c r="AH29" i="80"/>
  <c r="AI29" i="80"/>
  <c r="AJ29" i="80"/>
  <c r="AK29" i="80"/>
  <c r="AL29" i="80"/>
  <c r="AM29" i="80"/>
  <c r="AE30" i="80"/>
  <c r="AF30" i="80"/>
  <c r="AG30" i="80"/>
  <c r="AH30" i="80"/>
  <c r="AI30" i="80"/>
  <c r="AJ30" i="80"/>
  <c r="AK30" i="80"/>
  <c r="AL30" i="80"/>
  <c r="AM30" i="80"/>
  <c r="AE31" i="80"/>
  <c r="AF31" i="80"/>
  <c r="AG31" i="80"/>
  <c r="AH31" i="80"/>
  <c r="AI31" i="80"/>
  <c r="AJ31" i="80"/>
  <c r="AK31" i="80"/>
  <c r="AL31" i="80"/>
  <c r="AM31" i="80"/>
  <c r="AE32" i="80"/>
  <c r="AF32" i="80"/>
  <c r="AG32" i="80"/>
  <c r="AH32" i="80"/>
  <c r="AI32" i="80"/>
  <c r="AJ32" i="80"/>
  <c r="AK32" i="80"/>
  <c r="AL32" i="80"/>
  <c r="AM32" i="80"/>
  <c r="AE33" i="80"/>
  <c r="AF33" i="80"/>
  <c r="AG33" i="80"/>
  <c r="AH33" i="80"/>
  <c r="AI33" i="80"/>
  <c r="AJ33" i="80"/>
  <c r="AK33" i="80"/>
  <c r="AL33" i="80"/>
  <c r="AM33" i="80"/>
  <c r="AE34" i="80"/>
  <c r="AF34" i="80"/>
  <c r="AG34" i="80"/>
  <c r="AH34" i="80"/>
  <c r="AI34" i="80"/>
  <c r="AJ34" i="80"/>
  <c r="AK34" i="80"/>
  <c r="AL34" i="80"/>
  <c r="AM34" i="80"/>
  <c r="AE35" i="80"/>
  <c r="AF35" i="80"/>
  <c r="AG35" i="80"/>
  <c r="AH35" i="80"/>
  <c r="AI35" i="80"/>
  <c r="AJ35" i="80"/>
  <c r="AK35" i="80"/>
  <c r="AL35" i="80"/>
  <c r="AM35" i="80"/>
  <c r="AE36" i="80"/>
  <c r="AF36" i="80"/>
  <c r="AG36" i="80"/>
  <c r="AH36" i="80"/>
  <c r="AI36" i="80"/>
  <c r="AJ36" i="80"/>
  <c r="AK36" i="80"/>
  <c r="AL36" i="80"/>
  <c r="AM36" i="80"/>
  <c r="AE37" i="80"/>
  <c r="AF37" i="80"/>
  <c r="AG37" i="80"/>
  <c r="AH37" i="80"/>
  <c r="AI37" i="80"/>
  <c r="AJ37" i="80"/>
  <c r="AK37" i="80"/>
  <c r="AL37" i="80"/>
  <c r="AM37" i="80"/>
  <c r="AE38" i="80"/>
  <c r="AF38" i="80"/>
  <c r="AG38" i="80"/>
  <c r="AH38" i="80"/>
  <c r="AI38" i="80"/>
  <c r="AJ38" i="80"/>
  <c r="AK38" i="80"/>
  <c r="AL38" i="80"/>
  <c r="AM38" i="80"/>
  <c r="AE39" i="80"/>
  <c r="AF39" i="80"/>
  <c r="AG39" i="80"/>
  <c r="AH39" i="80"/>
  <c r="AI39" i="80"/>
  <c r="AJ39" i="80"/>
  <c r="AK39" i="80"/>
  <c r="AL39" i="80"/>
  <c r="AM39" i="80"/>
  <c r="AE40" i="80"/>
  <c r="AF40" i="80"/>
  <c r="AG40" i="80"/>
  <c r="AH40" i="80"/>
  <c r="AI40" i="80"/>
  <c r="AJ40" i="80"/>
  <c r="AK40" i="80"/>
  <c r="AL40" i="80"/>
  <c r="AM40" i="80"/>
  <c r="AE41" i="80"/>
  <c r="AF41" i="80"/>
  <c r="AG41" i="80"/>
  <c r="AH41" i="80"/>
  <c r="AI41" i="80"/>
  <c r="AJ41" i="80"/>
  <c r="AK41" i="80"/>
  <c r="AL41" i="80"/>
  <c r="AM41" i="80"/>
  <c r="AE42" i="80"/>
  <c r="AF42" i="80"/>
  <c r="AG42" i="80"/>
  <c r="AH42" i="80"/>
  <c r="AI42" i="80"/>
  <c r="AJ42" i="80"/>
  <c r="AK42" i="80"/>
  <c r="AL42" i="80"/>
  <c r="AM42" i="80"/>
  <c r="AE43" i="80"/>
  <c r="AF43" i="80"/>
  <c r="AG43" i="80"/>
  <c r="AH43" i="80"/>
  <c r="AI43" i="80"/>
  <c r="AJ43" i="80"/>
  <c r="AK43" i="80"/>
  <c r="AL43" i="80"/>
  <c r="AM43" i="80"/>
  <c r="AE44" i="80"/>
  <c r="AF44" i="80"/>
  <c r="AG44" i="80"/>
  <c r="AH44" i="80"/>
  <c r="AI44" i="80"/>
  <c r="AJ44" i="80"/>
  <c r="AK44" i="80"/>
  <c r="AL44" i="80"/>
  <c r="AM44" i="80"/>
  <c r="AE45" i="80"/>
  <c r="AF45" i="80"/>
  <c r="AG45" i="80"/>
  <c r="AH45" i="80"/>
  <c r="AI45" i="80"/>
  <c r="AJ45" i="80"/>
  <c r="AK45" i="80"/>
  <c r="AL45" i="80"/>
  <c r="AM45" i="80"/>
  <c r="AE46" i="80"/>
  <c r="AF46" i="80"/>
  <c r="AG46" i="80"/>
  <c r="AH46" i="80"/>
  <c r="AI46" i="80"/>
  <c r="AJ46" i="80"/>
  <c r="AK46" i="80"/>
  <c r="AL46" i="80"/>
  <c r="AM46" i="80"/>
  <c r="AE47" i="80"/>
  <c r="AF47" i="80"/>
  <c r="AG47" i="80"/>
  <c r="AH47" i="80"/>
  <c r="AI47" i="80"/>
  <c r="AJ47" i="80"/>
  <c r="AK47" i="80"/>
  <c r="AL47" i="80"/>
  <c r="AM47" i="80"/>
  <c r="AE48" i="80"/>
  <c r="AF48" i="80"/>
  <c r="AG48" i="80"/>
  <c r="AH48" i="80"/>
  <c r="AI48" i="80"/>
  <c r="AJ48" i="80"/>
  <c r="AK48" i="80"/>
  <c r="AL48" i="80"/>
  <c r="AM48" i="80"/>
  <c r="AE49" i="80"/>
  <c r="AF49" i="80"/>
  <c r="AG49" i="80"/>
  <c r="AH49" i="80"/>
  <c r="AI49" i="80"/>
  <c r="AJ49" i="80"/>
  <c r="AK49" i="80"/>
  <c r="AL49" i="80"/>
  <c r="AM49" i="80"/>
  <c r="AE50" i="80"/>
  <c r="AF50" i="80"/>
  <c r="AG50" i="80"/>
  <c r="AH50" i="80"/>
  <c r="AI50" i="80"/>
  <c r="AJ50" i="80"/>
  <c r="AK50" i="80"/>
  <c r="AL50" i="80"/>
  <c r="AM50" i="80"/>
  <c r="AE51" i="80"/>
  <c r="AF51" i="80"/>
  <c r="AG51" i="80"/>
  <c r="AH51" i="80"/>
  <c r="AI51" i="80"/>
  <c r="AJ51" i="80"/>
  <c r="AK51" i="80"/>
  <c r="AL51" i="80"/>
  <c r="AM51" i="80"/>
  <c r="AE52" i="80"/>
  <c r="AF52" i="80"/>
  <c r="AG52" i="80"/>
  <c r="AH52" i="80"/>
  <c r="AI52" i="80"/>
  <c r="AJ52" i="80"/>
  <c r="AK52" i="80"/>
  <c r="AL52" i="80"/>
  <c r="AM52" i="80"/>
  <c r="AE53" i="80"/>
  <c r="AF53" i="80"/>
  <c r="AG53" i="80"/>
  <c r="AH53" i="80"/>
  <c r="AI53" i="80"/>
  <c r="AJ53" i="80"/>
  <c r="AK53" i="80"/>
  <c r="AL53" i="80"/>
  <c r="AM53" i="80"/>
  <c r="AE54" i="80"/>
  <c r="AF54" i="80"/>
  <c r="AG54" i="80"/>
  <c r="AH54" i="80"/>
  <c r="AI54" i="80"/>
  <c r="AJ54" i="80"/>
  <c r="AK54" i="80"/>
  <c r="AL54" i="80"/>
  <c r="AM54" i="80"/>
  <c r="AE55" i="80"/>
  <c r="AF55" i="80"/>
  <c r="AG55" i="80"/>
  <c r="AH55" i="80"/>
  <c r="AI55" i="80"/>
  <c r="AJ55" i="80"/>
  <c r="AK55" i="80"/>
  <c r="AL55" i="80"/>
  <c r="AM55" i="80"/>
  <c r="AE56" i="80"/>
  <c r="AF56" i="80"/>
  <c r="AG56" i="80"/>
  <c r="AH56" i="80"/>
  <c r="AI56" i="80"/>
  <c r="AJ56" i="80"/>
  <c r="AK56" i="80"/>
  <c r="AL56" i="80"/>
  <c r="AM56" i="80"/>
  <c r="AE57" i="80"/>
  <c r="AF57" i="80"/>
  <c r="AG57" i="80"/>
  <c r="AH57" i="80"/>
  <c r="AI57" i="80"/>
  <c r="AJ57" i="80"/>
  <c r="AK57" i="80"/>
  <c r="AL57" i="80"/>
  <c r="AM57" i="80"/>
  <c r="AE58" i="80"/>
  <c r="AF58" i="80"/>
  <c r="AG58" i="80"/>
  <c r="AH58" i="80"/>
  <c r="AI58" i="80"/>
  <c r="AJ58" i="80"/>
  <c r="AK58" i="80"/>
  <c r="AL58" i="80"/>
  <c r="AM58" i="80"/>
  <c r="AE59" i="80"/>
  <c r="AF59" i="80"/>
  <c r="AG59" i="80"/>
  <c r="AH59" i="80"/>
  <c r="AI59" i="80"/>
  <c r="AJ59" i="80"/>
  <c r="AK59" i="80"/>
  <c r="AL59" i="80"/>
  <c r="AM59" i="80"/>
  <c r="AE60" i="80"/>
  <c r="AF60" i="80"/>
  <c r="AG60" i="80"/>
  <c r="AH60" i="80"/>
  <c r="AI60" i="80"/>
  <c r="AJ60" i="80"/>
  <c r="AK60" i="80"/>
  <c r="AL60" i="80"/>
  <c r="AM60" i="80"/>
  <c r="AE61" i="80"/>
  <c r="AF61" i="80"/>
  <c r="AG61" i="80"/>
  <c r="AH61" i="80"/>
  <c r="AI61" i="80"/>
  <c r="AJ61" i="80"/>
  <c r="AK61" i="80"/>
  <c r="AL61" i="80"/>
  <c r="AM61" i="80"/>
  <c r="AE62" i="80"/>
  <c r="AF62" i="80"/>
  <c r="AG62" i="80"/>
  <c r="AH62" i="80"/>
  <c r="AI62" i="80"/>
  <c r="AJ62" i="80"/>
  <c r="AK62" i="80"/>
  <c r="AL62" i="80"/>
  <c r="AM62" i="80"/>
  <c r="AE63" i="80"/>
  <c r="AF63" i="80"/>
  <c r="AG63" i="80"/>
  <c r="AH63" i="80"/>
  <c r="AI63" i="80"/>
  <c r="AJ63" i="80"/>
  <c r="AK63" i="80"/>
  <c r="AL63" i="80"/>
  <c r="AM63" i="80"/>
  <c r="AE64" i="80"/>
  <c r="AF64" i="80"/>
  <c r="AG64" i="80"/>
  <c r="AH64" i="80"/>
  <c r="AI64" i="80"/>
  <c r="AJ64" i="80"/>
  <c r="AK64" i="80"/>
  <c r="AL64" i="80"/>
  <c r="AM64" i="80"/>
  <c r="AE65" i="80"/>
  <c r="AF65" i="80"/>
  <c r="AG65" i="80"/>
  <c r="AH65" i="80"/>
  <c r="AI65" i="80"/>
  <c r="AJ65" i="80"/>
  <c r="AK65" i="80"/>
  <c r="AL65" i="80"/>
  <c r="AM65" i="80"/>
  <c r="AE66" i="80"/>
  <c r="AF66" i="80"/>
  <c r="AG66" i="80"/>
  <c r="AH66" i="80"/>
  <c r="AI66" i="80"/>
  <c r="AJ66" i="80"/>
  <c r="AK66" i="80"/>
  <c r="AL66" i="80"/>
  <c r="AM66" i="80"/>
  <c r="AE67" i="80"/>
  <c r="AF67" i="80"/>
  <c r="AG67" i="80"/>
  <c r="AH67" i="80"/>
  <c r="AI67" i="80"/>
  <c r="AJ67" i="80"/>
  <c r="AK67" i="80"/>
  <c r="AL67" i="80"/>
  <c r="AM67" i="80"/>
  <c r="AE68" i="80"/>
  <c r="AF68" i="80"/>
  <c r="AG68" i="80"/>
  <c r="AH68" i="80"/>
  <c r="AI68" i="80"/>
  <c r="AJ68" i="80"/>
  <c r="AK68" i="80"/>
  <c r="AL68" i="80"/>
  <c r="AM68" i="80"/>
  <c r="AE69" i="80"/>
  <c r="AF69" i="80"/>
  <c r="AG69" i="80"/>
  <c r="AH69" i="80"/>
  <c r="AI69" i="80"/>
  <c r="AJ69" i="80"/>
  <c r="AK69" i="80"/>
  <c r="AL69" i="80"/>
  <c r="AM69" i="80"/>
  <c r="AE70" i="80"/>
  <c r="AF70" i="80"/>
  <c r="AG70" i="80"/>
  <c r="AH70" i="80"/>
  <c r="AI70" i="80"/>
  <c r="AJ70" i="80"/>
  <c r="AK70" i="80"/>
  <c r="AL70" i="80"/>
  <c r="AM70" i="80"/>
  <c r="AE71" i="80"/>
  <c r="AF71" i="80"/>
  <c r="AG71" i="80"/>
  <c r="AH71" i="80"/>
  <c r="AI71" i="80"/>
  <c r="AJ71" i="80"/>
  <c r="AK71" i="80"/>
  <c r="AL71" i="80"/>
  <c r="AM71" i="80"/>
  <c r="AE72" i="80"/>
  <c r="AF72" i="80"/>
  <c r="AG72" i="80"/>
  <c r="AH72" i="80"/>
  <c r="AI72" i="80"/>
  <c r="AJ72" i="80"/>
  <c r="AK72" i="80"/>
  <c r="AL72" i="80"/>
  <c r="AM72" i="80"/>
  <c r="AE73" i="80"/>
  <c r="AF73" i="80"/>
  <c r="AG73" i="80"/>
  <c r="AH73" i="80"/>
  <c r="AI73" i="80"/>
  <c r="AJ73" i="80"/>
  <c r="AK73" i="80"/>
  <c r="AL73" i="80"/>
  <c r="AM73" i="80"/>
  <c r="AE74" i="80"/>
  <c r="AF74" i="80"/>
  <c r="AG74" i="80"/>
  <c r="AH74" i="80"/>
  <c r="AI74" i="80"/>
  <c r="AJ74" i="80"/>
  <c r="AK74" i="80"/>
  <c r="AL74" i="80"/>
  <c r="AM74" i="80"/>
  <c r="AE75" i="80"/>
  <c r="AF75" i="80"/>
  <c r="AG75" i="80"/>
  <c r="AH75" i="80"/>
  <c r="AI75" i="80"/>
  <c r="AJ75" i="80"/>
  <c r="AK75" i="80"/>
  <c r="AL75" i="80"/>
  <c r="AM75" i="80"/>
  <c r="AE76" i="80"/>
  <c r="AF76" i="80"/>
  <c r="AG76" i="80"/>
  <c r="AH76" i="80"/>
  <c r="AI76" i="80"/>
  <c r="AJ76" i="80"/>
  <c r="AK76" i="80"/>
  <c r="AL76" i="80"/>
  <c r="AM76" i="80"/>
  <c r="AE77" i="80"/>
  <c r="AF77" i="80"/>
  <c r="AG77" i="80"/>
  <c r="AH77" i="80"/>
  <c r="AI77" i="80"/>
  <c r="AJ77" i="80"/>
  <c r="AK77" i="80"/>
  <c r="AL77" i="80"/>
  <c r="AM77" i="80"/>
  <c r="AE78" i="80"/>
  <c r="AF78" i="80"/>
  <c r="AG78" i="80"/>
  <c r="AH78" i="80"/>
  <c r="AI78" i="80"/>
  <c r="AJ78" i="80"/>
  <c r="AK78" i="80"/>
  <c r="AL78" i="80"/>
  <c r="AM78" i="80"/>
  <c r="AE79" i="80"/>
  <c r="AF79" i="80"/>
  <c r="AG79" i="80"/>
  <c r="AH79" i="80"/>
  <c r="AI79" i="80"/>
  <c r="AJ79" i="80"/>
  <c r="AK79" i="80"/>
  <c r="AL79" i="80"/>
  <c r="AM79" i="80"/>
  <c r="AE80" i="80"/>
  <c r="AF80" i="80"/>
  <c r="AG80" i="80"/>
  <c r="AH80" i="80"/>
  <c r="AI80" i="80"/>
  <c r="AJ80" i="80"/>
  <c r="AK80" i="80"/>
  <c r="AL80" i="80"/>
  <c r="AM80" i="80"/>
  <c r="AE81" i="80"/>
  <c r="AF81" i="80"/>
  <c r="AG81" i="80"/>
  <c r="AH81" i="80"/>
  <c r="AI81" i="80"/>
  <c r="AJ81" i="80"/>
  <c r="AK81" i="80"/>
  <c r="AL81" i="80"/>
  <c r="AM81" i="80"/>
  <c r="AE82" i="80"/>
  <c r="AF82" i="80"/>
  <c r="AG82" i="80"/>
  <c r="AH82" i="80"/>
  <c r="AI82" i="80"/>
  <c r="AJ82" i="80"/>
  <c r="AK82" i="80"/>
  <c r="AL82" i="80"/>
  <c r="AM82" i="80"/>
  <c r="AE83" i="80"/>
  <c r="AF83" i="80"/>
  <c r="AG83" i="80"/>
  <c r="AH83" i="80"/>
  <c r="AI83" i="80"/>
  <c r="AJ83" i="80"/>
  <c r="AK83" i="80"/>
  <c r="AL83" i="80"/>
  <c r="AM83" i="80"/>
  <c r="AE84" i="80"/>
  <c r="AF84" i="80"/>
  <c r="AG84" i="80"/>
  <c r="AH84" i="80"/>
  <c r="AI84" i="80"/>
  <c r="AJ84" i="80"/>
  <c r="AK84" i="80"/>
  <c r="AL84" i="80"/>
  <c r="AM84" i="80"/>
  <c r="AE85" i="80"/>
  <c r="AF85" i="80"/>
  <c r="AG85" i="80"/>
  <c r="AH85" i="80"/>
  <c r="AI85" i="80"/>
  <c r="AJ85" i="80"/>
  <c r="AK85" i="80"/>
  <c r="AL85" i="80"/>
  <c r="AM85" i="80"/>
  <c r="AE86" i="80"/>
  <c r="AF86" i="80"/>
  <c r="AG86" i="80"/>
  <c r="AH86" i="80"/>
  <c r="AI86" i="80"/>
  <c r="AJ86" i="80"/>
  <c r="AK86" i="80"/>
  <c r="AL86" i="80"/>
  <c r="AM86" i="80"/>
  <c r="AE87" i="80"/>
  <c r="AF87" i="80"/>
  <c r="AG87" i="80"/>
  <c r="AH87" i="80"/>
  <c r="AI87" i="80"/>
  <c r="AJ87" i="80"/>
  <c r="AK87" i="80"/>
  <c r="AL87" i="80"/>
  <c r="AM87" i="80"/>
  <c r="AE88" i="80"/>
  <c r="AF88" i="80"/>
  <c r="AG88" i="80"/>
  <c r="AH88" i="80"/>
  <c r="AI88" i="80"/>
  <c r="AJ88" i="80"/>
  <c r="AK88" i="80"/>
  <c r="AL88" i="80"/>
  <c r="AM88" i="80"/>
  <c r="AE89" i="80"/>
  <c r="AF89" i="80"/>
  <c r="AG89" i="80"/>
  <c r="AH89" i="80"/>
  <c r="AI89" i="80"/>
  <c r="AJ89" i="80"/>
  <c r="AK89" i="80"/>
  <c r="AL89" i="80"/>
  <c r="AM89" i="80"/>
  <c r="AE90" i="80"/>
  <c r="AF90" i="80"/>
  <c r="AG90" i="80"/>
  <c r="AH90" i="80"/>
  <c r="AI90" i="80"/>
  <c r="AJ90" i="80"/>
  <c r="AK90" i="80"/>
  <c r="AL90" i="80"/>
  <c r="AM90" i="80"/>
  <c r="AE91" i="80"/>
  <c r="AF91" i="80"/>
  <c r="AG91" i="80"/>
  <c r="AH91" i="80"/>
  <c r="AI91" i="80"/>
  <c r="AJ91" i="80"/>
  <c r="AK91" i="80"/>
  <c r="AL91" i="80"/>
  <c r="AM91" i="80"/>
  <c r="AE92" i="80"/>
  <c r="AF92" i="80"/>
  <c r="AG92" i="80"/>
  <c r="AH92" i="80"/>
  <c r="AI92" i="80"/>
  <c r="AJ92" i="80"/>
  <c r="AK92" i="80"/>
  <c r="AL92" i="80"/>
  <c r="AM92" i="80"/>
  <c r="AE93" i="80"/>
  <c r="AF93" i="80"/>
  <c r="AG93" i="80"/>
  <c r="AH93" i="80"/>
  <c r="AI93" i="80"/>
  <c r="AJ93" i="80"/>
  <c r="AK93" i="80"/>
  <c r="AL93" i="80"/>
  <c r="AM93" i="80"/>
  <c r="AE94" i="80"/>
  <c r="AF94" i="80"/>
  <c r="AG94" i="80"/>
  <c r="AH94" i="80"/>
  <c r="AI94" i="80"/>
  <c r="AJ94" i="80"/>
  <c r="AK94" i="80"/>
  <c r="AL94" i="80"/>
  <c r="AM94" i="80"/>
  <c r="AE95" i="80"/>
  <c r="AF95" i="80"/>
  <c r="AG95" i="80"/>
  <c r="AH95" i="80"/>
  <c r="AI95" i="80"/>
  <c r="AJ95" i="80"/>
  <c r="AK95" i="80"/>
  <c r="AL95" i="80"/>
  <c r="AM95" i="80"/>
  <c r="AE96" i="80"/>
  <c r="AF96" i="80"/>
  <c r="AG96" i="80"/>
  <c r="AH96" i="80"/>
  <c r="AI96" i="80"/>
  <c r="AJ96" i="80"/>
  <c r="AK96" i="80"/>
  <c r="AL96" i="80"/>
  <c r="AM96" i="80"/>
  <c r="AE97" i="80"/>
  <c r="AF97" i="80"/>
  <c r="AG97" i="80"/>
  <c r="AH97" i="80"/>
  <c r="AI97" i="80"/>
  <c r="AJ97" i="80"/>
  <c r="AK97" i="80"/>
  <c r="AL97" i="80"/>
  <c r="AM97" i="80"/>
  <c r="AE98" i="80"/>
  <c r="AF98" i="80"/>
  <c r="AG98" i="80"/>
  <c r="AH98" i="80"/>
  <c r="AI98" i="80"/>
  <c r="AJ98" i="80"/>
  <c r="AK98" i="80"/>
  <c r="AL98" i="80"/>
  <c r="AM98" i="80"/>
  <c r="AE99" i="80"/>
  <c r="AF99" i="80"/>
  <c r="AG99" i="80"/>
  <c r="AH99" i="80"/>
  <c r="AI99" i="80"/>
  <c r="AJ99" i="80"/>
  <c r="AK99" i="80"/>
  <c r="AL99" i="80"/>
  <c r="AM99" i="80"/>
  <c r="AE100" i="80"/>
  <c r="AF100" i="80"/>
  <c r="AG100" i="80"/>
  <c r="AH100" i="80"/>
  <c r="AI100" i="80"/>
  <c r="AJ100" i="80"/>
  <c r="AK100" i="80"/>
  <c r="AL100" i="80"/>
  <c r="AM100" i="80"/>
  <c r="AE101" i="80"/>
  <c r="AF101" i="80"/>
  <c r="AG101" i="80"/>
  <c r="AH101" i="80"/>
  <c r="AI101" i="80"/>
  <c r="AJ101" i="80"/>
  <c r="AK101" i="80"/>
  <c r="AL101" i="80"/>
  <c r="AM101" i="80"/>
  <c r="AE102" i="80"/>
  <c r="AF102" i="80"/>
  <c r="AG102" i="80"/>
  <c r="AH102" i="80"/>
  <c r="AI102" i="80"/>
  <c r="AJ102" i="80"/>
  <c r="AK102" i="80"/>
  <c r="AL102" i="80"/>
  <c r="AM102" i="80"/>
  <c r="AE103" i="80"/>
  <c r="AF103" i="80"/>
  <c r="AG103" i="80"/>
  <c r="AH103" i="80"/>
  <c r="AI103" i="80"/>
  <c r="AJ103" i="80"/>
  <c r="AK103" i="80"/>
  <c r="AL103" i="80"/>
  <c r="AM103" i="80"/>
  <c r="AE104" i="80"/>
  <c r="AF104" i="80"/>
  <c r="AG104" i="80"/>
  <c r="AH104" i="80"/>
  <c r="AI104" i="80"/>
  <c r="AJ104" i="80"/>
  <c r="AK104" i="80"/>
  <c r="AL104" i="80"/>
  <c r="AM104" i="80"/>
  <c r="AE105" i="80"/>
  <c r="AF105" i="80"/>
  <c r="AG105" i="80"/>
  <c r="AH105" i="80"/>
  <c r="AI105" i="80"/>
  <c r="AJ105" i="80"/>
  <c r="AK105" i="80"/>
  <c r="AL105" i="80"/>
  <c r="AM105" i="80"/>
  <c r="AE106" i="80"/>
  <c r="AF106" i="80"/>
  <c r="AG106" i="80"/>
  <c r="AH106" i="80"/>
  <c r="AI106" i="80"/>
  <c r="AJ106" i="80"/>
  <c r="AK106" i="80"/>
  <c r="AL106" i="80"/>
  <c r="AM106" i="80"/>
  <c r="AE107" i="80"/>
  <c r="AF107" i="80"/>
  <c r="AG107" i="80"/>
  <c r="AH107" i="80"/>
  <c r="AI107" i="80"/>
  <c r="AJ107" i="80"/>
  <c r="AK107" i="80"/>
  <c r="AL107" i="80"/>
  <c r="AM107" i="80"/>
  <c r="AE108" i="80"/>
  <c r="AF108" i="80"/>
  <c r="AG108" i="80"/>
  <c r="AH108" i="80"/>
  <c r="AI108" i="80"/>
  <c r="AJ108" i="80"/>
  <c r="AK108" i="80"/>
  <c r="AL108" i="80"/>
  <c r="AM108" i="80"/>
  <c r="AE109" i="80"/>
  <c r="AF109" i="80"/>
  <c r="AG109" i="80"/>
  <c r="AH109" i="80"/>
  <c r="AI109" i="80"/>
  <c r="AJ109" i="80"/>
  <c r="AK109" i="80"/>
  <c r="AL109" i="80"/>
  <c r="AM109" i="80"/>
  <c r="AE110" i="80"/>
  <c r="AF110" i="80"/>
  <c r="AG110" i="80"/>
  <c r="AH110" i="80"/>
  <c r="AI110" i="80"/>
  <c r="AJ110" i="80"/>
  <c r="AK110" i="80"/>
  <c r="AL110" i="80"/>
  <c r="AM110" i="80"/>
  <c r="AE111" i="80"/>
  <c r="AF111" i="80"/>
  <c r="AG111" i="80"/>
  <c r="AH111" i="80"/>
  <c r="AI111" i="80"/>
  <c r="AJ111" i="80"/>
  <c r="AK111" i="80"/>
  <c r="AL111" i="80"/>
  <c r="AM111" i="80"/>
  <c r="AE112" i="80"/>
  <c r="AF112" i="80"/>
  <c r="AG112" i="80"/>
  <c r="AH112" i="80"/>
  <c r="AI112" i="80"/>
  <c r="AJ112" i="80"/>
  <c r="AK112" i="80"/>
  <c r="AL112" i="80"/>
  <c r="AM112" i="80"/>
  <c r="AE113" i="80"/>
  <c r="AF113" i="80"/>
  <c r="AG113" i="80"/>
  <c r="AH113" i="80"/>
  <c r="AI113" i="80"/>
  <c r="AJ113" i="80"/>
  <c r="AK113" i="80"/>
  <c r="AL113" i="80"/>
  <c r="AM113" i="80"/>
  <c r="AE114" i="80"/>
  <c r="AF114" i="80"/>
  <c r="AG114" i="80"/>
  <c r="AH114" i="80"/>
  <c r="AI114" i="80"/>
  <c r="AJ114" i="80"/>
  <c r="AK114" i="80"/>
  <c r="AL114" i="80"/>
  <c r="AM114" i="80"/>
  <c r="AE115" i="80"/>
  <c r="AF115" i="80"/>
  <c r="AG115" i="80"/>
  <c r="AH115" i="80"/>
  <c r="AI115" i="80"/>
  <c r="AJ115" i="80"/>
  <c r="AK115" i="80"/>
  <c r="AL115" i="80"/>
  <c r="AM115" i="80"/>
  <c r="AE116" i="80"/>
  <c r="AF116" i="80"/>
  <c r="AG116" i="80"/>
  <c r="AH116" i="80"/>
  <c r="AI116" i="80"/>
  <c r="AJ116" i="80"/>
  <c r="AK116" i="80"/>
  <c r="AL116" i="80"/>
  <c r="AM116" i="80"/>
  <c r="AE117" i="80"/>
  <c r="AF117" i="80"/>
  <c r="AG117" i="80"/>
  <c r="AH117" i="80"/>
  <c r="AI117" i="80"/>
  <c r="AJ117" i="80"/>
  <c r="AK117" i="80"/>
  <c r="AL117" i="80"/>
  <c r="AM117" i="80"/>
  <c r="AE118" i="80"/>
  <c r="AF118" i="80"/>
  <c r="AG118" i="80"/>
  <c r="AH118" i="80"/>
  <c r="AI118" i="80"/>
  <c r="AJ118" i="80"/>
  <c r="AK118" i="80"/>
  <c r="AL118" i="80"/>
  <c r="AM118" i="80"/>
  <c r="AE119" i="80"/>
  <c r="AF119" i="80"/>
  <c r="AG119" i="80"/>
  <c r="AH119" i="80"/>
  <c r="AI119" i="80"/>
  <c r="AJ119" i="80"/>
  <c r="AK119" i="80"/>
  <c r="AL119" i="80"/>
  <c r="AM119" i="80"/>
  <c r="AE120" i="80"/>
  <c r="AF120" i="80"/>
  <c r="AG120" i="80"/>
  <c r="AH120" i="80"/>
  <c r="AI120" i="80"/>
  <c r="AJ120" i="80"/>
  <c r="AK120" i="80"/>
  <c r="AL120" i="80"/>
  <c r="AM120" i="80"/>
  <c r="AE121" i="80"/>
  <c r="AF121" i="80"/>
  <c r="AG121" i="80"/>
  <c r="AH121" i="80"/>
  <c r="AI121" i="80"/>
  <c r="AJ121" i="80"/>
  <c r="AK121" i="80"/>
  <c r="AL121" i="80"/>
  <c r="AM121" i="80"/>
  <c r="AE122" i="80"/>
  <c r="AF122" i="80"/>
  <c r="AG122" i="80"/>
  <c r="AH122" i="80"/>
  <c r="AI122" i="80"/>
  <c r="AJ122" i="80"/>
  <c r="AK122" i="80"/>
  <c r="AL122" i="80"/>
  <c r="AM122" i="80"/>
  <c r="AE123" i="80"/>
  <c r="AF123" i="80"/>
  <c r="AG123" i="80"/>
  <c r="AH123" i="80"/>
  <c r="AI123" i="80"/>
  <c r="AJ123" i="80"/>
  <c r="AK123" i="80"/>
  <c r="AL123" i="80"/>
  <c r="AM123" i="80"/>
  <c r="AE124" i="80"/>
  <c r="AF124" i="80"/>
  <c r="AG124" i="80"/>
  <c r="AH124" i="80"/>
  <c r="AI124" i="80"/>
  <c r="AJ124" i="80"/>
  <c r="AK124" i="80"/>
  <c r="AL124" i="80"/>
  <c r="AM124" i="80"/>
  <c r="AE125" i="80"/>
  <c r="AF125" i="80"/>
  <c r="AG125" i="80"/>
  <c r="AH125" i="80"/>
  <c r="AI125" i="80"/>
  <c r="AJ125" i="80"/>
  <c r="AK125" i="80"/>
  <c r="AL125" i="80"/>
  <c r="AM125" i="80"/>
  <c r="AE126" i="80"/>
  <c r="AF126" i="80"/>
  <c r="AG126" i="80"/>
  <c r="AH126" i="80"/>
  <c r="AI126" i="80"/>
  <c r="AJ126" i="80"/>
  <c r="AK126" i="80"/>
  <c r="AL126" i="80"/>
  <c r="AM126" i="80"/>
  <c r="AE127" i="80"/>
  <c r="AF127" i="80"/>
  <c r="AG127" i="80"/>
  <c r="AH127" i="80"/>
  <c r="AI127" i="80"/>
  <c r="AJ127" i="80"/>
  <c r="AK127" i="80"/>
  <c r="AL127" i="80"/>
  <c r="AM127" i="80"/>
  <c r="AE128" i="80"/>
  <c r="AF128" i="80"/>
  <c r="AG128" i="80"/>
  <c r="AH128" i="80"/>
  <c r="AI128" i="80"/>
  <c r="AJ128" i="80"/>
  <c r="AK128" i="80"/>
  <c r="AL128" i="80"/>
  <c r="AM128" i="80"/>
  <c r="AE129" i="80"/>
  <c r="AF129" i="80"/>
  <c r="AG129" i="80"/>
  <c r="AH129" i="80"/>
  <c r="AI129" i="80"/>
  <c r="AJ129" i="80"/>
  <c r="AK129" i="80"/>
  <c r="AL129" i="80"/>
  <c r="AM129" i="80"/>
  <c r="AE130" i="80"/>
  <c r="AF130" i="80"/>
  <c r="AG130" i="80"/>
  <c r="AH130" i="80"/>
  <c r="AI130" i="80"/>
  <c r="AJ130" i="80"/>
  <c r="AK130" i="80"/>
  <c r="AL130" i="80"/>
  <c r="AM130" i="80"/>
  <c r="AE131" i="80"/>
  <c r="AF131" i="80"/>
  <c r="AG131" i="80"/>
  <c r="AH131" i="80"/>
  <c r="AI131" i="80"/>
  <c r="AJ131" i="80"/>
  <c r="AK131" i="80"/>
  <c r="AL131" i="80"/>
  <c r="AM131" i="80"/>
  <c r="AE132" i="80"/>
  <c r="AF132" i="80"/>
  <c r="AG132" i="80"/>
  <c r="AH132" i="80"/>
  <c r="AI132" i="80"/>
  <c r="AJ132" i="80"/>
  <c r="AK132" i="80"/>
  <c r="AL132" i="80"/>
  <c r="AM132" i="80"/>
  <c r="AE133" i="80"/>
  <c r="AF133" i="80"/>
  <c r="AG133" i="80"/>
  <c r="AH133" i="80"/>
  <c r="AI133" i="80"/>
  <c r="AJ133" i="80"/>
  <c r="AK133" i="80"/>
  <c r="AL133" i="80"/>
  <c r="AM133" i="80"/>
  <c r="AE134" i="80"/>
  <c r="AF134" i="80"/>
  <c r="AG134" i="80"/>
  <c r="AH134" i="80"/>
  <c r="AI134" i="80"/>
  <c r="AJ134" i="80"/>
  <c r="AK134" i="80"/>
  <c r="AL134" i="80"/>
  <c r="AM134" i="80"/>
  <c r="AE135" i="80"/>
  <c r="AF135" i="80"/>
  <c r="AG135" i="80"/>
  <c r="AH135" i="80"/>
  <c r="AI135" i="80"/>
  <c r="AJ135" i="80"/>
  <c r="AK135" i="80"/>
  <c r="AL135" i="80"/>
  <c r="AM135" i="80"/>
  <c r="AE136" i="80"/>
  <c r="AF136" i="80"/>
  <c r="AG136" i="80"/>
  <c r="AH136" i="80"/>
  <c r="AI136" i="80"/>
  <c r="AJ136" i="80"/>
  <c r="AK136" i="80"/>
  <c r="AL136" i="80"/>
  <c r="AM136" i="80"/>
  <c r="AE137" i="80"/>
  <c r="AF137" i="80"/>
  <c r="AG137" i="80"/>
  <c r="AH137" i="80"/>
  <c r="AI137" i="80"/>
  <c r="AJ137" i="80"/>
  <c r="AK137" i="80"/>
  <c r="AL137" i="80"/>
  <c r="AM137" i="80"/>
  <c r="AE138" i="80"/>
  <c r="AF138" i="80"/>
  <c r="AG138" i="80"/>
  <c r="AH138" i="80"/>
  <c r="AI138" i="80"/>
  <c r="AJ138" i="80"/>
  <c r="AK138" i="80"/>
  <c r="AL138" i="80"/>
  <c r="AM138" i="80"/>
  <c r="AE139" i="80"/>
  <c r="AF139" i="80"/>
  <c r="AG139" i="80"/>
  <c r="AH139" i="80"/>
  <c r="AI139" i="80"/>
  <c r="AJ139" i="80"/>
  <c r="AK139" i="80"/>
  <c r="AL139" i="80"/>
  <c r="AM139" i="80"/>
  <c r="AE140" i="80"/>
  <c r="AF140" i="80"/>
  <c r="AG140" i="80"/>
  <c r="AH140" i="80"/>
  <c r="AI140" i="80"/>
  <c r="AJ140" i="80"/>
  <c r="AK140" i="80"/>
  <c r="AL140" i="80"/>
  <c r="AM140" i="80"/>
  <c r="AE141" i="80"/>
  <c r="AF141" i="80"/>
  <c r="AG141" i="80"/>
  <c r="AH141" i="80"/>
  <c r="AI141" i="80"/>
  <c r="AJ141" i="80"/>
  <c r="AK141" i="80"/>
  <c r="AL141" i="80"/>
  <c r="AM141" i="80"/>
  <c r="AE142" i="80"/>
  <c r="AF142" i="80"/>
  <c r="AG142" i="80"/>
  <c r="AH142" i="80"/>
  <c r="AI142" i="80"/>
  <c r="AJ142" i="80"/>
  <c r="AK142" i="80"/>
  <c r="AL142" i="80"/>
  <c r="AM142" i="80"/>
  <c r="AE143" i="80"/>
  <c r="AF143" i="80"/>
  <c r="AG143" i="80"/>
  <c r="AH143" i="80"/>
  <c r="AI143" i="80"/>
  <c r="AJ143" i="80"/>
  <c r="AK143" i="80"/>
  <c r="AL143" i="80"/>
  <c r="AM143" i="80"/>
  <c r="AE144" i="80"/>
  <c r="AF144" i="80"/>
  <c r="AG144" i="80"/>
  <c r="AH144" i="80"/>
  <c r="AI144" i="80"/>
  <c r="AJ144" i="80"/>
  <c r="AK144" i="80"/>
  <c r="AL144" i="80"/>
  <c r="AM144" i="80"/>
  <c r="AE145" i="80"/>
  <c r="AF145" i="80"/>
  <c r="AG145" i="80"/>
  <c r="AH145" i="80"/>
  <c r="AI145" i="80"/>
  <c r="AJ145" i="80"/>
  <c r="AK145" i="80"/>
  <c r="AL145" i="80"/>
  <c r="AM145" i="80"/>
  <c r="AE146" i="80"/>
  <c r="AF146" i="80"/>
  <c r="AG146" i="80"/>
  <c r="AH146" i="80"/>
  <c r="AI146" i="80"/>
  <c r="AJ146" i="80"/>
  <c r="AK146" i="80"/>
  <c r="AL146" i="80"/>
  <c r="AM146" i="80"/>
  <c r="AE147" i="80"/>
  <c r="AF147" i="80"/>
  <c r="AG147" i="80"/>
  <c r="AH147" i="80"/>
  <c r="AI147" i="80"/>
  <c r="AJ147" i="80"/>
  <c r="AK147" i="80"/>
  <c r="AL147" i="80"/>
  <c r="AM147" i="80"/>
  <c r="AE148" i="80"/>
  <c r="AF148" i="80"/>
  <c r="AG148" i="80"/>
  <c r="AH148" i="80"/>
  <c r="AI148" i="80"/>
  <c r="AJ148" i="80"/>
  <c r="AK148" i="80"/>
  <c r="AL148" i="80"/>
  <c r="AM148" i="80"/>
  <c r="AE149" i="80"/>
  <c r="AF149" i="80"/>
  <c r="AG149" i="80"/>
  <c r="AH149" i="80"/>
  <c r="AI149" i="80"/>
  <c r="AJ149" i="80"/>
  <c r="AK149" i="80"/>
  <c r="AL149" i="80"/>
  <c r="AM149" i="80"/>
  <c r="AE150" i="80"/>
  <c r="AF150" i="80"/>
  <c r="AG150" i="80"/>
  <c r="AH150" i="80"/>
  <c r="AI150" i="80"/>
  <c r="AJ150" i="80"/>
  <c r="AK150" i="80"/>
  <c r="AL150" i="80"/>
  <c r="AM150" i="80"/>
  <c r="AE151" i="80"/>
  <c r="AF151" i="80"/>
  <c r="AG151" i="80"/>
  <c r="AH151" i="80"/>
  <c r="AI151" i="80"/>
  <c r="AJ151" i="80"/>
  <c r="AK151" i="80"/>
  <c r="AL151" i="80"/>
  <c r="AM151" i="80"/>
  <c r="AE152" i="80"/>
  <c r="AF152" i="80"/>
  <c r="AG152" i="80"/>
  <c r="AH152" i="80"/>
  <c r="AI152" i="80"/>
  <c r="AJ152" i="80"/>
  <c r="AK152" i="80"/>
  <c r="AL152" i="80"/>
  <c r="AM152" i="80"/>
  <c r="AE153" i="80"/>
  <c r="AF153" i="80"/>
  <c r="AG153" i="80"/>
  <c r="AH153" i="80"/>
  <c r="AI153" i="80"/>
  <c r="AJ153" i="80"/>
  <c r="AK153" i="80"/>
  <c r="AL153" i="80"/>
  <c r="AM153" i="80"/>
  <c r="AE154" i="80"/>
  <c r="AF154" i="80"/>
  <c r="AG154" i="80"/>
  <c r="AH154" i="80"/>
  <c r="AI154" i="80"/>
  <c r="AJ154" i="80"/>
  <c r="AK154" i="80"/>
  <c r="AL154" i="80"/>
  <c r="AM154" i="80"/>
  <c r="AE155" i="80"/>
  <c r="AF155" i="80"/>
  <c r="AG155" i="80"/>
  <c r="AH155" i="80"/>
  <c r="AI155" i="80"/>
  <c r="AJ155" i="80"/>
  <c r="AK155" i="80"/>
  <c r="AL155" i="80"/>
  <c r="AM155" i="80"/>
  <c r="AE156" i="80"/>
  <c r="AF156" i="80"/>
  <c r="AG156" i="80"/>
  <c r="AH156" i="80"/>
  <c r="AI156" i="80"/>
  <c r="AJ156" i="80"/>
  <c r="AK156" i="80"/>
  <c r="AL156" i="80"/>
  <c r="AM156" i="80"/>
  <c r="AE157" i="80"/>
  <c r="AF157" i="80"/>
  <c r="AG157" i="80"/>
  <c r="AH157" i="80"/>
  <c r="AI157" i="80"/>
  <c r="AJ157" i="80"/>
  <c r="AK157" i="80"/>
  <c r="AL157" i="80"/>
  <c r="AM157" i="80"/>
  <c r="AE158" i="80"/>
  <c r="AF158" i="80"/>
  <c r="AG158" i="80"/>
  <c r="AH158" i="80"/>
  <c r="AI158" i="80"/>
  <c r="AJ158" i="80"/>
  <c r="AK158" i="80"/>
  <c r="AL158" i="80"/>
  <c r="AM158" i="80"/>
  <c r="AE159" i="80"/>
  <c r="AF159" i="80"/>
  <c r="AG159" i="80"/>
  <c r="AH159" i="80"/>
  <c r="AI159" i="80"/>
  <c r="AJ159" i="80"/>
  <c r="AK159" i="80"/>
  <c r="AL159" i="80"/>
  <c r="AM159" i="80"/>
  <c r="AE160" i="80"/>
  <c r="AF160" i="80"/>
  <c r="AG160" i="80"/>
  <c r="AH160" i="80"/>
  <c r="AI160" i="80"/>
  <c r="AJ160" i="80"/>
  <c r="AK160" i="80"/>
  <c r="AL160" i="80"/>
  <c r="AM160" i="80"/>
  <c r="AE161" i="80"/>
  <c r="AF161" i="80"/>
  <c r="AG161" i="80"/>
  <c r="AH161" i="80"/>
  <c r="AI161" i="80"/>
  <c r="AJ161" i="80"/>
  <c r="AK161" i="80"/>
  <c r="AL161" i="80"/>
  <c r="AM161" i="80"/>
  <c r="AE162" i="80"/>
  <c r="AF162" i="80"/>
  <c r="AG162" i="80"/>
  <c r="AH162" i="80"/>
  <c r="AI162" i="80"/>
  <c r="AJ162" i="80"/>
  <c r="AK162" i="80"/>
  <c r="AL162" i="80"/>
  <c r="AM162" i="80"/>
  <c r="AE163" i="80"/>
  <c r="AF163" i="80"/>
  <c r="AG163" i="80"/>
  <c r="AH163" i="80"/>
  <c r="AI163" i="80"/>
  <c r="AJ163" i="80"/>
  <c r="AK163" i="80"/>
  <c r="AL163" i="80"/>
  <c r="AM163" i="80"/>
  <c r="AE164" i="80"/>
  <c r="AF164" i="80"/>
  <c r="AG164" i="80"/>
  <c r="AH164" i="80"/>
  <c r="AI164" i="80"/>
  <c r="AJ164" i="80"/>
  <c r="AK164" i="80"/>
  <c r="AL164" i="80"/>
  <c r="AM164" i="80"/>
  <c r="AE165" i="80"/>
  <c r="AF165" i="80"/>
  <c r="AG165" i="80"/>
  <c r="AH165" i="80"/>
  <c r="AI165" i="80"/>
  <c r="AJ165" i="80"/>
  <c r="AK165" i="80"/>
  <c r="AL165" i="80"/>
  <c r="AM165" i="80"/>
  <c r="AE166" i="80"/>
  <c r="AF166" i="80"/>
  <c r="AG166" i="80"/>
  <c r="AH166" i="80"/>
  <c r="AI166" i="80"/>
  <c r="AJ166" i="80"/>
  <c r="AK166" i="80"/>
  <c r="AL166" i="80"/>
  <c r="AM166" i="80"/>
  <c r="AE167" i="80"/>
  <c r="AF167" i="80"/>
  <c r="AG167" i="80"/>
  <c r="AH167" i="80"/>
  <c r="AI167" i="80"/>
  <c r="AJ167" i="80"/>
  <c r="AK167" i="80"/>
  <c r="AL167" i="80"/>
  <c r="AM167" i="80"/>
  <c r="AE168" i="80"/>
  <c r="AF168" i="80"/>
  <c r="AG168" i="80"/>
  <c r="AH168" i="80"/>
  <c r="AI168" i="80"/>
  <c r="AJ168" i="80"/>
  <c r="AK168" i="80"/>
  <c r="AL168" i="80"/>
  <c r="AM168" i="80"/>
  <c r="AE169" i="80"/>
  <c r="AF169" i="80"/>
  <c r="AG169" i="80"/>
  <c r="AH169" i="80"/>
  <c r="AI169" i="80"/>
  <c r="AJ169" i="80"/>
  <c r="AK169" i="80"/>
  <c r="AL169" i="80"/>
  <c r="AM169" i="80"/>
  <c r="AE170" i="80"/>
  <c r="AF170" i="80"/>
  <c r="AG170" i="80"/>
  <c r="AH170" i="80"/>
  <c r="AI170" i="80"/>
  <c r="AJ170" i="80"/>
  <c r="AK170" i="80"/>
  <c r="AL170" i="80"/>
  <c r="AM170" i="80"/>
  <c r="AE171" i="80"/>
  <c r="AF171" i="80"/>
  <c r="AG171" i="80"/>
  <c r="AH171" i="80"/>
  <c r="AI171" i="80"/>
  <c r="AJ171" i="80"/>
  <c r="AK171" i="80"/>
  <c r="AL171" i="80"/>
  <c r="AM171" i="80"/>
  <c r="AE172" i="80"/>
  <c r="AF172" i="80"/>
  <c r="AG172" i="80"/>
  <c r="AH172" i="80"/>
  <c r="AI172" i="80"/>
  <c r="AJ172" i="80"/>
  <c r="AK172" i="80"/>
  <c r="AL172" i="80"/>
  <c r="AM172" i="80"/>
  <c r="AE173" i="80"/>
  <c r="AF173" i="80"/>
  <c r="AG173" i="80"/>
  <c r="AH173" i="80"/>
  <c r="AI173" i="80"/>
  <c r="AJ173" i="80"/>
  <c r="AK173" i="80"/>
  <c r="AL173" i="80"/>
  <c r="AM173" i="80"/>
  <c r="AE174" i="80"/>
  <c r="AF174" i="80"/>
  <c r="AG174" i="80"/>
  <c r="AH174" i="80"/>
  <c r="AI174" i="80"/>
  <c r="AJ174" i="80"/>
  <c r="AK174" i="80"/>
  <c r="AL174" i="80"/>
  <c r="AM174" i="80"/>
  <c r="AE175" i="80"/>
  <c r="AF175" i="80"/>
  <c r="AG175" i="80"/>
  <c r="AH175" i="80"/>
  <c r="AI175" i="80"/>
  <c r="AJ175" i="80"/>
  <c r="AK175" i="80"/>
  <c r="AL175" i="80"/>
  <c r="AM175" i="80"/>
  <c r="AE176" i="80"/>
  <c r="AF176" i="80"/>
  <c r="AG176" i="80"/>
  <c r="AH176" i="80"/>
  <c r="AI176" i="80"/>
  <c r="AJ176" i="80"/>
  <c r="AK176" i="80"/>
  <c r="AL176" i="80"/>
  <c r="AM176" i="80"/>
  <c r="AE177" i="80"/>
  <c r="AF177" i="80"/>
  <c r="AG177" i="80"/>
  <c r="AH177" i="80"/>
  <c r="AI177" i="80"/>
  <c r="AJ177" i="80"/>
  <c r="AK177" i="80"/>
  <c r="AL177" i="80"/>
  <c r="AM177" i="80"/>
  <c r="AE178" i="80"/>
  <c r="AF178" i="80"/>
  <c r="AG178" i="80"/>
  <c r="AH178" i="80"/>
  <c r="AI178" i="80"/>
  <c r="AJ178" i="80"/>
  <c r="AK178" i="80"/>
  <c r="AL178" i="80"/>
  <c r="AM178" i="80"/>
  <c r="AE179" i="80"/>
  <c r="AF179" i="80"/>
  <c r="AG179" i="80"/>
  <c r="AH179" i="80"/>
  <c r="AI179" i="80"/>
  <c r="AJ179" i="80"/>
  <c r="AK179" i="80"/>
  <c r="AL179" i="80"/>
  <c r="AM179" i="80"/>
  <c r="AE180" i="80"/>
  <c r="AF180" i="80"/>
  <c r="AG180" i="80"/>
  <c r="AH180" i="80"/>
  <c r="AI180" i="80"/>
  <c r="AJ180" i="80"/>
  <c r="AK180" i="80"/>
  <c r="AL180" i="80"/>
  <c r="AM180" i="80"/>
  <c r="AE181" i="80"/>
  <c r="AF181" i="80"/>
  <c r="AG181" i="80"/>
  <c r="AH181" i="80"/>
  <c r="AI181" i="80"/>
  <c r="AJ181" i="80"/>
  <c r="AK181" i="80"/>
  <c r="AL181" i="80"/>
  <c r="AM181" i="80"/>
  <c r="AE182" i="80"/>
  <c r="AF182" i="80"/>
  <c r="AG182" i="80"/>
  <c r="AH182" i="80"/>
  <c r="AI182" i="80"/>
  <c r="AJ182" i="80"/>
  <c r="AK182" i="80"/>
  <c r="AL182" i="80"/>
  <c r="AM182" i="80"/>
  <c r="AE183" i="80"/>
  <c r="AF183" i="80"/>
  <c r="AG183" i="80"/>
  <c r="AH183" i="80"/>
  <c r="AI183" i="80"/>
  <c r="AJ183" i="80"/>
  <c r="AK183" i="80"/>
  <c r="AL183" i="80"/>
  <c r="AM183" i="80"/>
  <c r="AE184" i="80"/>
  <c r="AF184" i="80"/>
  <c r="AG184" i="80"/>
  <c r="AH184" i="80"/>
  <c r="AI184" i="80"/>
  <c r="AJ184" i="80"/>
  <c r="AK184" i="80"/>
  <c r="AL184" i="80"/>
  <c r="AM184" i="80"/>
  <c r="AE185" i="80"/>
  <c r="AF185" i="80"/>
  <c r="AG185" i="80"/>
  <c r="AH185" i="80"/>
  <c r="AI185" i="80"/>
  <c r="AJ185" i="80"/>
  <c r="AK185" i="80"/>
  <c r="AL185" i="80"/>
  <c r="AM185" i="80"/>
  <c r="AE186" i="80"/>
  <c r="AF186" i="80"/>
  <c r="AG186" i="80"/>
  <c r="AH186" i="80"/>
  <c r="AI186" i="80"/>
  <c r="AJ186" i="80"/>
  <c r="AK186" i="80"/>
  <c r="AL186" i="80"/>
  <c r="AM186" i="80"/>
  <c r="AE187" i="80"/>
  <c r="AF187" i="80"/>
  <c r="AG187" i="80"/>
  <c r="AH187" i="80"/>
  <c r="AI187" i="80"/>
  <c r="AJ187" i="80"/>
  <c r="AK187" i="80"/>
  <c r="AL187" i="80"/>
  <c r="AM187" i="80"/>
  <c r="AE188" i="80"/>
  <c r="AF188" i="80"/>
  <c r="AG188" i="80"/>
  <c r="AH188" i="80"/>
  <c r="AI188" i="80"/>
  <c r="AJ188" i="80"/>
  <c r="AK188" i="80"/>
  <c r="AL188" i="80"/>
  <c r="AM188" i="80"/>
  <c r="AE189" i="80"/>
  <c r="AF189" i="80"/>
  <c r="AG189" i="80"/>
  <c r="AH189" i="80"/>
  <c r="AI189" i="80"/>
  <c r="AJ189" i="80"/>
  <c r="AK189" i="80"/>
  <c r="AL189" i="80"/>
  <c r="AM189" i="80"/>
  <c r="AE190" i="80"/>
  <c r="AF190" i="80"/>
  <c r="AG190" i="80"/>
  <c r="AH190" i="80"/>
  <c r="AI190" i="80"/>
  <c r="AJ190" i="80"/>
  <c r="AK190" i="80"/>
  <c r="AL190" i="80"/>
  <c r="AM190" i="80"/>
  <c r="AE191" i="80"/>
  <c r="AF191" i="80"/>
  <c r="AG191" i="80"/>
  <c r="AH191" i="80"/>
  <c r="AI191" i="80"/>
  <c r="AJ191" i="80"/>
  <c r="AK191" i="80"/>
  <c r="AL191" i="80"/>
  <c r="AM191" i="80"/>
  <c r="AE192" i="80"/>
  <c r="AF192" i="80"/>
  <c r="AG192" i="80"/>
  <c r="AH192" i="80"/>
  <c r="AI192" i="80"/>
  <c r="AJ192" i="80"/>
  <c r="AK192" i="80"/>
  <c r="AL192" i="80"/>
  <c r="AM192" i="80"/>
  <c r="AE193" i="80"/>
  <c r="AF193" i="80"/>
  <c r="AG193" i="80"/>
  <c r="AH193" i="80"/>
  <c r="AI193" i="80"/>
  <c r="AJ193" i="80"/>
  <c r="AK193" i="80"/>
  <c r="AL193" i="80"/>
  <c r="AM193" i="80"/>
  <c r="AE194" i="80"/>
  <c r="AF194" i="80"/>
  <c r="AG194" i="80"/>
  <c r="AH194" i="80"/>
  <c r="AI194" i="80"/>
  <c r="AJ194" i="80"/>
  <c r="AK194" i="80"/>
  <c r="AL194" i="80"/>
  <c r="AM194" i="80"/>
  <c r="AE195" i="80"/>
  <c r="AF195" i="80"/>
  <c r="AG195" i="80"/>
  <c r="AH195" i="80"/>
  <c r="AI195" i="80"/>
  <c r="AJ195" i="80"/>
  <c r="AK195" i="80"/>
  <c r="AL195" i="80"/>
  <c r="AM195" i="80"/>
  <c r="AE196" i="80"/>
  <c r="AF196" i="80"/>
  <c r="AG196" i="80"/>
  <c r="AH196" i="80"/>
  <c r="AI196" i="80"/>
  <c r="AJ196" i="80"/>
  <c r="AK196" i="80"/>
  <c r="AL196" i="80"/>
  <c r="AM196" i="80"/>
  <c r="AE197" i="80"/>
  <c r="AF197" i="80"/>
  <c r="AG197" i="80"/>
  <c r="AH197" i="80"/>
  <c r="AI197" i="80"/>
  <c r="AJ197" i="80"/>
  <c r="AK197" i="80"/>
  <c r="AL197" i="80"/>
  <c r="AM197" i="80"/>
  <c r="AE198" i="80"/>
  <c r="AF198" i="80"/>
  <c r="AG198" i="80"/>
  <c r="AH198" i="80"/>
  <c r="AI198" i="80"/>
  <c r="AJ198" i="80"/>
  <c r="AK198" i="80"/>
  <c r="AL198" i="80"/>
  <c r="AM198" i="80"/>
  <c r="AE199" i="80"/>
  <c r="AF199" i="80"/>
  <c r="AG199" i="80"/>
  <c r="AH199" i="80"/>
  <c r="AI199" i="80"/>
  <c r="AJ199" i="80"/>
  <c r="AK199" i="80"/>
  <c r="AL199" i="80"/>
  <c r="AM199" i="80"/>
  <c r="AE200" i="80"/>
  <c r="AF200" i="80"/>
  <c r="AG200" i="80"/>
  <c r="AH200" i="80"/>
  <c r="AI200" i="80"/>
  <c r="AJ200" i="80"/>
  <c r="AK200" i="80"/>
  <c r="AL200" i="80"/>
  <c r="AM200" i="80"/>
  <c r="AE201" i="80"/>
  <c r="AF201" i="80"/>
  <c r="AG201" i="80"/>
  <c r="AH201" i="80"/>
  <c r="AI201" i="80"/>
  <c r="AJ201" i="80"/>
  <c r="AK201" i="80"/>
  <c r="AL201" i="80"/>
  <c r="AM201" i="80"/>
  <c r="AE202" i="80"/>
  <c r="AF202" i="80"/>
  <c r="AG202" i="80"/>
  <c r="AH202" i="80"/>
  <c r="AI202" i="80"/>
  <c r="AJ202" i="80"/>
  <c r="AK202" i="80"/>
  <c r="AL202" i="80"/>
  <c r="AM202" i="80"/>
  <c r="AE203" i="80"/>
  <c r="AF203" i="80"/>
  <c r="AG203" i="80"/>
  <c r="AH203" i="80"/>
  <c r="AI203" i="80"/>
  <c r="AJ203" i="80"/>
  <c r="AK203" i="80"/>
  <c r="AL203" i="80"/>
  <c r="AM203" i="80"/>
  <c r="AE204" i="80"/>
  <c r="AF204" i="80"/>
  <c r="AG204" i="80"/>
  <c r="AH204" i="80"/>
  <c r="AI204" i="80"/>
  <c r="AJ204" i="80"/>
  <c r="AK204" i="80"/>
  <c r="AL204" i="80"/>
  <c r="AM204" i="80"/>
  <c r="AE205" i="80"/>
  <c r="AF205" i="80"/>
  <c r="AG205" i="80"/>
  <c r="AH205" i="80"/>
  <c r="AI205" i="80"/>
  <c r="AJ205" i="80"/>
  <c r="AK205" i="80"/>
  <c r="AL205" i="80"/>
  <c r="AM205" i="80"/>
  <c r="AE206" i="80"/>
  <c r="AF206" i="80"/>
  <c r="AG206" i="80"/>
  <c r="AH206" i="80"/>
  <c r="AI206" i="80"/>
  <c r="AJ206" i="80"/>
  <c r="AK206" i="80"/>
  <c r="AL206" i="80"/>
  <c r="AM206" i="80"/>
  <c r="AE207" i="80"/>
  <c r="AF207" i="80"/>
  <c r="AG207" i="80"/>
  <c r="AH207" i="80"/>
  <c r="AI207" i="80"/>
  <c r="AJ207" i="80"/>
  <c r="AK207" i="80"/>
  <c r="AL207" i="80"/>
  <c r="AM207" i="80"/>
  <c r="AE208" i="80"/>
  <c r="AF208" i="80"/>
  <c r="AG208" i="80"/>
  <c r="AH208" i="80"/>
  <c r="AI208" i="80"/>
  <c r="AJ208" i="80"/>
  <c r="AK208" i="80"/>
  <c r="AL208" i="80"/>
  <c r="AM208" i="80"/>
  <c r="AE209" i="80"/>
  <c r="AF209" i="80"/>
  <c r="AG209" i="80"/>
  <c r="AH209" i="80"/>
  <c r="AI209" i="80"/>
  <c r="AJ209" i="80"/>
  <c r="AK209" i="80"/>
  <c r="AL209" i="80"/>
  <c r="AM209" i="80"/>
  <c r="AE210" i="80"/>
  <c r="AF210" i="80"/>
  <c r="AG210" i="80"/>
  <c r="AH210" i="80"/>
  <c r="AI210" i="80"/>
  <c r="AJ210" i="80"/>
  <c r="AK210" i="80"/>
  <c r="AL210" i="80"/>
  <c r="AM210" i="80"/>
  <c r="AE211" i="80"/>
  <c r="AF211" i="80"/>
  <c r="AG211" i="80"/>
  <c r="AH211" i="80"/>
  <c r="AI211" i="80"/>
  <c r="AJ211" i="80"/>
  <c r="AK211" i="80"/>
  <c r="AL211" i="80"/>
  <c r="AM211" i="80"/>
  <c r="AE212" i="80"/>
  <c r="AF212" i="80"/>
  <c r="AG212" i="80"/>
  <c r="AH212" i="80"/>
  <c r="AI212" i="80"/>
  <c r="AJ212" i="80"/>
  <c r="AK212" i="80"/>
  <c r="AL212" i="80"/>
  <c r="AM212" i="80"/>
  <c r="AE213" i="80"/>
  <c r="AF213" i="80"/>
  <c r="AG213" i="80"/>
  <c r="AH213" i="80"/>
  <c r="AI213" i="80"/>
  <c r="AJ213" i="80"/>
  <c r="AK213" i="80"/>
  <c r="AL213" i="80"/>
  <c r="AM213" i="80"/>
  <c r="AE214" i="80"/>
  <c r="AF214" i="80"/>
  <c r="AG214" i="80"/>
  <c r="AH214" i="80"/>
  <c r="AI214" i="80"/>
  <c r="AJ214" i="80"/>
  <c r="AK214" i="80"/>
  <c r="AL214" i="80"/>
  <c r="AM214" i="80"/>
  <c r="AE215" i="80"/>
  <c r="AF215" i="80"/>
  <c r="AG215" i="80"/>
  <c r="AH215" i="80"/>
  <c r="AI215" i="80"/>
  <c r="AJ215" i="80"/>
  <c r="AK215" i="80"/>
  <c r="AL215" i="80"/>
  <c r="AM215" i="80"/>
  <c r="AE216" i="80"/>
  <c r="AF216" i="80"/>
  <c r="AG216" i="80"/>
  <c r="AH216" i="80"/>
  <c r="AI216" i="80"/>
  <c r="AJ216" i="80"/>
  <c r="AK216" i="80"/>
  <c r="AL216" i="80"/>
  <c r="AM216" i="80"/>
  <c r="AE217" i="80"/>
  <c r="AF217" i="80"/>
  <c r="AG217" i="80"/>
  <c r="AH217" i="80"/>
  <c r="AI217" i="80"/>
  <c r="AJ217" i="80"/>
  <c r="AK217" i="80"/>
  <c r="AL217" i="80"/>
  <c r="AM217" i="80"/>
  <c r="AE218" i="80"/>
  <c r="AF218" i="80"/>
  <c r="AG218" i="80"/>
  <c r="AH218" i="80"/>
  <c r="AI218" i="80"/>
  <c r="AJ218" i="80"/>
  <c r="AK218" i="80"/>
  <c r="AL218" i="80"/>
  <c r="AM218" i="80"/>
  <c r="AE219" i="80"/>
  <c r="AF219" i="80"/>
  <c r="AG219" i="80"/>
  <c r="AH219" i="80"/>
  <c r="AI219" i="80"/>
  <c r="AJ219" i="80"/>
  <c r="AK219" i="80"/>
  <c r="AL219" i="80"/>
  <c r="AM219" i="80"/>
  <c r="AE220" i="80"/>
  <c r="AF220" i="80"/>
  <c r="AG220" i="80"/>
  <c r="AH220" i="80"/>
  <c r="AI220" i="80"/>
  <c r="AJ220" i="80"/>
  <c r="AK220" i="80"/>
  <c r="AL220" i="80"/>
  <c r="AM220" i="80"/>
  <c r="AE221" i="80"/>
  <c r="AF221" i="80"/>
  <c r="AG221" i="80"/>
  <c r="AH221" i="80"/>
  <c r="AI221" i="80"/>
  <c r="AJ221" i="80"/>
  <c r="AK221" i="80"/>
  <c r="AL221" i="80"/>
  <c r="AM221" i="80"/>
  <c r="AE222" i="80"/>
  <c r="AF222" i="80"/>
  <c r="AG222" i="80"/>
  <c r="AH222" i="80"/>
  <c r="AI222" i="80"/>
  <c r="AJ222" i="80"/>
  <c r="AK222" i="80"/>
  <c r="AL222" i="80"/>
  <c r="AM222" i="80"/>
  <c r="AE223" i="80"/>
  <c r="AF223" i="80"/>
  <c r="AG223" i="80"/>
  <c r="AH223" i="80"/>
  <c r="AI223" i="80"/>
  <c r="AJ223" i="80"/>
  <c r="AK223" i="80"/>
  <c r="AL223" i="80"/>
  <c r="AM223" i="80"/>
  <c r="AE224" i="80"/>
  <c r="AF224" i="80"/>
  <c r="AG224" i="80"/>
  <c r="AH224" i="80"/>
  <c r="AI224" i="80"/>
  <c r="AJ224" i="80"/>
  <c r="AK224" i="80"/>
  <c r="AL224" i="80"/>
  <c r="AM224" i="80"/>
  <c r="AE225" i="80"/>
  <c r="AF225" i="80"/>
  <c r="AG225" i="80"/>
  <c r="AH225" i="80"/>
  <c r="AI225" i="80"/>
  <c r="AJ225" i="80"/>
  <c r="AK225" i="80"/>
  <c r="AL225" i="80"/>
  <c r="AM225" i="80"/>
  <c r="AE226" i="80"/>
  <c r="AF226" i="80"/>
  <c r="AG226" i="80"/>
  <c r="AH226" i="80"/>
  <c r="AI226" i="80"/>
  <c r="AJ226" i="80"/>
  <c r="AK226" i="80"/>
  <c r="AL226" i="80"/>
  <c r="AM226" i="80"/>
  <c r="AE227" i="80"/>
  <c r="AF227" i="80"/>
  <c r="AG227" i="80"/>
  <c r="AH227" i="80"/>
  <c r="AI227" i="80"/>
  <c r="AJ227" i="80"/>
  <c r="AK227" i="80"/>
  <c r="AL227" i="80"/>
  <c r="AM227" i="80"/>
  <c r="AE228" i="80"/>
  <c r="AF228" i="80"/>
  <c r="AG228" i="80"/>
  <c r="AH228" i="80"/>
  <c r="AI228" i="80"/>
  <c r="AJ228" i="80"/>
  <c r="AK228" i="80"/>
  <c r="AL228" i="80"/>
  <c r="AM228" i="80"/>
  <c r="AE229" i="80"/>
  <c r="AF229" i="80"/>
  <c r="AG229" i="80"/>
  <c r="AH229" i="80"/>
  <c r="AI229" i="80"/>
  <c r="AJ229" i="80"/>
  <c r="AK229" i="80"/>
  <c r="AL229" i="80"/>
  <c r="AM229" i="80"/>
  <c r="AE230" i="80"/>
  <c r="AF230" i="80"/>
  <c r="AG230" i="80"/>
  <c r="AH230" i="80"/>
  <c r="AI230" i="80"/>
  <c r="AJ230" i="80"/>
  <c r="AK230" i="80"/>
  <c r="AL230" i="80"/>
  <c r="AM230" i="80"/>
  <c r="AE231" i="80"/>
  <c r="AF231" i="80"/>
  <c r="AG231" i="80"/>
  <c r="AH231" i="80"/>
  <c r="AI231" i="80"/>
  <c r="AJ231" i="80"/>
  <c r="AK231" i="80"/>
  <c r="AL231" i="80"/>
  <c r="AM231" i="80"/>
  <c r="AE232" i="80"/>
  <c r="AF232" i="80"/>
  <c r="AG232" i="80"/>
  <c r="AH232" i="80"/>
  <c r="AI232" i="80"/>
  <c r="AJ232" i="80"/>
  <c r="AK232" i="80"/>
  <c r="AL232" i="80"/>
  <c r="AM232" i="80"/>
  <c r="AE233" i="80"/>
  <c r="AF233" i="80"/>
  <c r="AG233" i="80"/>
  <c r="AH233" i="80"/>
  <c r="AI233" i="80"/>
  <c r="AJ233" i="80"/>
  <c r="AK233" i="80"/>
  <c r="AL233" i="80"/>
  <c r="AM233" i="80"/>
  <c r="AE234" i="80"/>
  <c r="AF234" i="80"/>
  <c r="AG234" i="80"/>
  <c r="AH234" i="80"/>
  <c r="AI234" i="80"/>
  <c r="AJ234" i="80"/>
  <c r="AK234" i="80"/>
  <c r="AL234" i="80"/>
  <c r="AM234" i="80"/>
  <c r="AE235" i="80"/>
  <c r="AF235" i="80"/>
  <c r="AG235" i="80"/>
  <c r="AH235" i="80"/>
  <c r="AI235" i="80"/>
  <c r="AJ235" i="80"/>
  <c r="AK235" i="80"/>
  <c r="AL235" i="80"/>
  <c r="AM235" i="80"/>
  <c r="AE236" i="80"/>
  <c r="AF236" i="80"/>
  <c r="AG236" i="80"/>
  <c r="AH236" i="80"/>
  <c r="AI236" i="80"/>
  <c r="AJ236" i="80"/>
  <c r="AK236" i="80"/>
  <c r="AL236" i="80"/>
  <c r="AM236" i="80"/>
  <c r="AE237" i="80"/>
  <c r="AF237" i="80"/>
  <c r="AG237" i="80"/>
  <c r="AH237" i="80"/>
  <c r="AI237" i="80"/>
  <c r="AJ237" i="80"/>
  <c r="AK237" i="80"/>
  <c r="AL237" i="80"/>
  <c r="AM237" i="80"/>
  <c r="AE238" i="80"/>
  <c r="AF238" i="80"/>
  <c r="AG238" i="80"/>
  <c r="AH238" i="80"/>
  <c r="AI238" i="80"/>
  <c r="AJ238" i="80"/>
  <c r="AK238" i="80"/>
  <c r="AL238" i="80"/>
  <c r="AM238" i="80"/>
  <c r="AE239" i="80"/>
  <c r="AF239" i="80"/>
  <c r="AG239" i="80"/>
  <c r="AH239" i="80"/>
  <c r="AI239" i="80"/>
  <c r="AJ239" i="80"/>
  <c r="AK239" i="80"/>
  <c r="AL239" i="80"/>
  <c r="AM239" i="80"/>
  <c r="AE240" i="80"/>
  <c r="AF240" i="80"/>
  <c r="AG240" i="80"/>
  <c r="AH240" i="80"/>
  <c r="AI240" i="80"/>
  <c r="AJ240" i="80"/>
  <c r="AK240" i="80"/>
  <c r="AL240" i="80"/>
  <c r="AM240" i="80"/>
  <c r="AE241" i="80"/>
  <c r="AF241" i="80"/>
  <c r="AG241" i="80"/>
  <c r="AH241" i="80"/>
  <c r="AI241" i="80"/>
  <c r="AJ241" i="80"/>
  <c r="AK241" i="80"/>
  <c r="AL241" i="80"/>
  <c r="AM241" i="80"/>
  <c r="AE242" i="80"/>
  <c r="AF242" i="80"/>
  <c r="AG242" i="80"/>
  <c r="AH242" i="80"/>
  <c r="AI242" i="80"/>
  <c r="AJ242" i="80"/>
  <c r="AK242" i="80"/>
  <c r="AL242" i="80"/>
  <c r="AM242" i="80"/>
  <c r="AE243" i="80"/>
  <c r="AF243" i="80"/>
  <c r="AG243" i="80"/>
  <c r="AH243" i="80"/>
  <c r="AI243" i="80"/>
  <c r="AJ243" i="80"/>
  <c r="AK243" i="80"/>
  <c r="AL243" i="80"/>
  <c r="AM243" i="80"/>
  <c r="AE244" i="80"/>
  <c r="AF244" i="80"/>
  <c r="AG244" i="80"/>
  <c r="AH244" i="80"/>
  <c r="AI244" i="80"/>
  <c r="AJ244" i="80"/>
  <c r="AK244" i="80"/>
  <c r="AL244" i="80"/>
  <c r="AM244" i="80"/>
  <c r="AE245" i="80"/>
  <c r="AF245" i="80"/>
  <c r="AG245" i="80"/>
  <c r="AH245" i="80"/>
  <c r="AI245" i="80"/>
  <c r="AJ245" i="80"/>
  <c r="AK245" i="80"/>
  <c r="AL245" i="80"/>
  <c r="AM245" i="80"/>
  <c r="AE246" i="80"/>
  <c r="AF246" i="80"/>
  <c r="AG246" i="80"/>
  <c r="AH246" i="80"/>
  <c r="AI246" i="80"/>
  <c r="AJ246" i="80"/>
  <c r="AK246" i="80"/>
  <c r="AL246" i="80"/>
  <c r="AM246" i="80"/>
  <c r="AE247" i="80"/>
  <c r="AF247" i="80"/>
  <c r="AG247" i="80"/>
  <c r="AH247" i="80"/>
  <c r="AI247" i="80"/>
  <c r="AJ247" i="80"/>
  <c r="AK247" i="80"/>
  <c r="AL247" i="80"/>
  <c r="AM247" i="80"/>
  <c r="AE248" i="80"/>
  <c r="AF248" i="80"/>
  <c r="AG248" i="80"/>
  <c r="AH248" i="80"/>
  <c r="AI248" i="80"/>
  <c r="AJ248" i="80"/>
  <c r="AK248" i="80"/>
  <c r="AL248" i="80"/>
  <c r="AM248" i="80"/>
  <c r="AE249" i="80"/>
  <c r="AF249" i="80"/>
  <c r="AG249" i="80"/>
  <c r="AH249" i="80"/>
  <c r="AI249" i="80"/>
  <c r="AJ249" i="80"/>
  <c r="AK249" i="80"/>
  <c r="AL249" i="80"/>
  <c r="AM249" i="80"/>
  <c r="AE250" i="80"/>
  <c r="AF250" i="80"/>
  <c r="AG250" i="80"/>
  <c r="AH250" i="80"/>
  <c r="AI250" i="80"/>
  <c r="AJ250" i="80"/>
  <c r="AK250" i="80"/>
  <c r="AL250" i="80"/>
  <c r="AM250" i="80"/>
  <c r="AM16" i="80"/>
  <c r="AL16" i="80"/>
  <c r="AK16" i="80"/>
  <c r="AJ16" i="80"/>
  <c r="AI16" i="80"/>
  <c r="AH16" i="80"/>
  <c r="AG16" i="80"/>
  <c r="AF16" i="80"/>
  <c r="U16" i="125"/>
  <c r="BH19" i="74"/>
  <c r="BH20" i="74"/>
  <c r="BH21" i="74"/>
  <c r="BH22" i="74"/>
  <c r="BH23" i="74"/>
  <c r="BH24" i="74"/>
  <c r="BH25" i="74"/>
  <c r="BH26" i="74"/>
  <c r="BH27" i="74"/>
  <c r="BH28" i="74"/>
  <c r="BH29" i="74"/>
  <c r="BH30" i="74"/>
  <c r="BH31" i="74"/>
  <c r="BH32" i="74"/>
  <c r="BH33" i="74"/>
  <c r="BH34" i="74"/>
  <c r="BH35" i="74"/>
  <c r="BH36" i="74"/>
  <c r="BH37" i="74"/>
  <c r="BH38" i="74"/>
  <c r="BH39" i="74"/>
  <c r="BH40" i="74"/>
  <c r="BH41" i="74"/>
  <c r="BH42" i="74"/>
  <c r="BH43" i="74"/>
  <c r="BH44" i="74"/>
  <c r="BH45" i="74"/>
  <c r="BH46" i="74"/>
  <c r="BH47" i="74"/>
  <c r="BH48" i="74"/>
  <c r="BH49" i="74"/>
  <c r="BH50" i="74"/>
  <c r="BH51" i="74"/>
  <c r="BH52" i="74"/>
  <c r="BH53" i="74"/>
  <c r="BH54" i="74"/>
  <c r="BH55" i="74"/>
  <c r="BH18" i="74"/>
  <c r="BG19" i="74"/>
  <c r="BG20" i="74"/>
  <c r="BG21" i="74"/>
  <c r="BG22" i="74"/>
  <c r="BG23" i="74"/>
  <c r="BG24" i="74"/>
  <c r="BG25" i="74"/>
  <c r="BG26" i="74"/>
  <c r="BG27" i="74"/>
  <c r="BG28" i="74"/>
  <c r="BG29" i="74"/>
  <c r="BG30" i="74"/>
  <c r="BG31" i="74"/>
  <c r="BG32" i="74"/>
  <c r="BG33" i="74"/>
  <c r="BG34" i="74"/>
  <c r="BG35" i="74"/>
  <c r="BG36" i="74"/>
  <c r="BG37" i="74"/>
  <c r="BG38" i="74"/>
  <c r="BG39" i="74"/>
  <c r="BG40" i="74"/>
  <c r="BG41" i="74"/>
  <c r="BG42" i="74"/>
  <c r="BG43" i="74"/>
  <c r="BG44" i="74"/>
  <c r="BG45" i="74"/>
  <c r="BG46" i="74"/>
  <c r="BG47" i="74"/>
  <c r="BG48" i="74"/>
  <c r="BG49" i="74"/>
  <c r="BG50" i="74"/>
  <c r="BG51" i="74"/>
  <c r="BG52" i="74"/>
  <c r="BG53" i="74"/>
  <c r="BG54" i="74"/>
  <c r="BG55" i="74"/>
  <c r="BG18" i="74"/>
  <c r="BF18" i="74"/>
  <c r="BF19" i="74"/>
  <c r="BF20" i="74"/>
  <c r="BF21" i="74"/>
  <c r="BF22" i="74"/>
  <c r="BF23" i="74"/>
  <c r="BF24" i="74"/>
  <c r="BF25" i="74"/>
  <c r="BF26" i="74"/>
  <c r="BF27" i="74"/>
  <c r="BF28" i="74"/>
  <c r="BF29" i="74"/>
  <c r="BF30" i="74"/>
  <c r="BF31" i="74"/>
  <c r="BF32" i="74"/>
  <c r="BF33" i="74"/>
  <c r="BF34" i="74"/>
  <c r="BF35" i="74"/>
  <c r="BF36" i="74"/>
  <c r="BF37" i="74"/>
  <c r="BF38" i="74"/>
  <c r="BF39" i="74"/>
  <c r="BF40" i="74"/>
  <c r="BF41" i="74"/>
  <c r="BF42" i="74"/>
  <c r="BF43" i="74"/>
  <c r="BF44" i="74"/>
  <c r="BF45" i="74"/>
  <c r="BF46" i="74"/>
  <c r="BF47" i="74"/>
  <c r="BF48" i="74"/>
  <c r="BF49" i="74"/>
  <c r="BF50" i="74"/>
  <c r="BF51" i="74"/>
  <c r="BF52" i="74"/>
  <c r="BF53" i="74"/>
  <c r="BF54" i="74"/>
  <c r="BF55" i="74"/>
  <c r="BE18" i="74"/>
  <c r="BE19" i="74"/>
  <c r="BE20" i="74"/>
  <c r="BE21" i="74"/>
  <c r="BE22" i="74"/>
  <c r="BE23" i="74"/>
  <c r="BE24" i="74"/>
  <c r="BE25" i="74"/>
  <c r="BE26" i="74"/>
  <c r="BE27" i="74"/>
  <c r="BE28" i="74"/>
  <c r="BE29" i="74"/>
  <c r="BE30" i="74"/>
  <c r="BE31" i="74"/>
  <c r="BE32" i="74"/>
  <c r="BE33" i="74"/>
  <c r="BE34" i="74"/>
  <c r="BE35" i="74"/>
  <c r="BE36" i="74"/>
  <c r="BE37" i="74"/>
  <c r="BE38" i="74"/>
  <c r="BE39" i="74"/>
  <c r="BE40" i="74"/>
  <c r="BE41" i="74"/>
  <c r="BE42" i="74"/>
  <c r="BE43" i="74"/>
  <c r="BE44" i="74"/>
  <c r="BE45" i="74"/>
  <c r="BE46" i="74"/>
  <c r="BE47" i="74"/>
  <c r="BE48" i="74"/>
  <c r="BE49" i="74"/>
  <c r="BE50" i="74"/>
  <c r="BE51" i="74"/>
  <c r="BE52" i="74"/>
  <c r="BE53" i="74"/>
  <c r="BE54" i="74"/>
  <c r="BE55" i="74"/>
  <c r="BD18" i="74"/>
  <c r="BD19" i="74"/>
  <c r="BD20" i="74"/>
  <c r="BD21" i="74"/>
  <c r="BD22" i="74"/>
  <c r="BD23" i="74"/>
  <c r="BD24" i="74"/>
  <c r="BD25" i="74"/>
  <c r="BD26" i="74"/>
  <c r="BD27" i="74"/>
  <c r="BD28" i="74"/>
  <c r="BD29" i="74"/>
  <c r="BD30" i="74"/>
  <c r="BD31" i="74"/>
  <c r="BD32" i="74"/>
  <c r="BD33" i="74"/>
  <c r="BD34" i="74"/>
  <c r="BD35" i="74"/>
  <c r="BD36" i="74"/>
  <c r="BD37" i="74"/>
  <c r="BD38" i="74"/>
  <c r="BD39" i="74"/>
  <c r="BD40" i="74"/>
  <c r="BD41" i="74"/>
  <c r="BD42" i="74"/>
  <c r="BD43" i="74"/>
  <c r="BD44" i="74"/>
  <c r="BD45" i="74"/>
  <c r="BD46" i="74"/>
  <c r="BD47" i="74"/>
  <c r="BD48" i="74"/>
  <c r="BD49" i="74"/>
  <c r="BD50" i="74"/>
  <c r="BD51" i="74"/>
  <c r="BD52" i="74"/>
  <c r="BD53" i="74"/>
  <c r="BD54" i="74"/>
  <c r="BD55" i="74"/>
  <c r="BC18" i="74"/>
  <c r="BC19" i="74"/>
  <c r="BC20" i="74"/>
  <c r="BC21" i="74"/>
  <c r="BC22" i="74"/>
  <c r="BC23" i="74"/>
  <c r="BC24" i="74"/>
  <c r="BC25" i="74"/>
  <c r="BC26" i="74"/>
  <c r="BC27" i="74"/>
  <c r="BC28" i="74"/>
  <c r="BC29" i="74"/>
  <c r="BC30" i="74"/>
  <c r="BC31" i="74"/>
  <c r="BC32" i="74"/>
  <c r="BC33" i="74"/>
  <c r="BC34" i="74"/>
  <c r="BC35" i="74"/>
  <c r="BC36" i="74"/>
  <c r="BC37" i="74"/>
  <c r="BC38" i="74"/>
  <c r="BC39" i="74"/>
  <c r="BC40" i="74"/>
  <c r="BC41" i="74"/>
  <c r="BC42" i="74"/>
  <c r="BC43" i="74"/>
  <c r="BC44" i="74"/>
  <c r="BC45" i="74"/>
  <c r="BC46" i="74"/>
  <c r="BC47" i="74"/>
  <c r="BC48" i="74"/>
  <c r="BC49" i="74"/>
  <c r="BC50" i="74"/>
  <c r="BC51" i="74"/>
  <c r="BC52" i="74"/>
  <c r="BC53" i="74"/>
  <c r="BC54" i="74"/>
  <c r="BC55" i="74"/>
  <c r="BB19" i="74"/>
  <c r="BB20" i="74"/>
  <c r="BB21" i="74"/>
  <c r="BB22" i="74"/>
  <c r="BB23" i="74"/>
  <c r="BB24" i="74"/>
  <c r="BB25" i="74"/>
  <c r="BB26" i="74"/>
  <c r="BB27" i="74"/>
  <c r="BB28" i="74"/>
  <c r="BB29" i="74"/>
  <c r="BB30" i="74"/>
  <c r="BB31" i="74"/>
  <c r="BB32" i="74"/>
  <c r="BB33" i="74"/>
  <c r="BB34" i="74"/>
  <c r="BB35" i="74"/>
  <c r="BB36" i="74"/>
  <c r="BB37" i="74"/>
  <c r="BB38" i="74"/>
  <c r="BB39" i="74"/>
  <c r="BB40" i="74"/>
  <c r="BB41" i="74"/>
  <c r="BB42" i="74"/>
  <c r="BB43" i="74"/>
  <c r="BB44" i="74"/>
  <c r="BB45" i="74"/>
  <c r="BB46" i="74"/>
  <c r="BB47" i="74"/>
  <c r="BB48" i="74"/>
  <c r="BB49" i="74"/>
  <c r="BB50" i="74"/>
  <c r="BB51" i="74"/>
  <c r="BB52" i="74"/>
  <c r="BB53" i="74"/>
  <c r="BB54" i="74"/>
  <c r="BB55" i="74"/>
  <c r="BB18" i="74"/>
  <c r="BA19" i="74"/>
  <c r="BA20" i="74"/>
  <c r="BA21" i="74"/>
  <c r="BA22" i="74"/>
  <c r="BA23" i="74"/>
  <c r="BA24" i="74"/>
  <c r="BA25" i="74"/>
  <c r="BA26" i="74"/>
  <c r="BA27" i="74"/>
  <c r="BA28" i="74"/>
  <c r="BA29" i="74"/>
  <c r="BA30" i="74"/>
  <c r="BA31" i="74"/>
  <c r="BA32" i="74"/>
  <c r="BA33" i="74"/>
  <c r="BA34" i="74"/>
  <c r="BA35" i="74"/>
  <c r="BA36" i="74"/>
  <c r="BA37" i="74"/>
  <c r="BA38" i="74"/>
  <c r="BA39" i="74"/>
  <c r="BA40" i="74"/>
  <c r="BA41" i="74"/>
  <c r="BA42" i="74"/>
  <c r="BA43" i="74"/>
  <c r="BA44" i="74"/>
  <c r="BA45" i="74"/>
  <c r="BA46" i="74"/>
  <c r="BA47" i="74"/>
  <c r="BA48" i="74"/>
  <c r="BA49" i="74"/>
  <c r="BA50" i="74"/>
  <c r="BA51" i="74"/>
  <c r="BA52" i="74"/>
  <c r="BA53" i="74"/>
  <c r="BA54" i="74"/>
  <c r="BA55" i="74"/>
  <c r="BA18" i="74"/>
  <c r="AZ19" i="74"/>
  <c r="AZ20" i="74"/>
  <c r="AZ21" i="74"/>
  <c r="AZ22" i="74"/>
  <c r="AZ23" i="74"/>
  <c r="AZ24" i="74"/>
  <c r="AZ25" i="74"/>
  <c r="AZ26" i="74"/>
  <c r="AZ27" i="74"/>
  <c r="AZ28" i="74"/>
  <c r="AZ29" i="74"/>
  <c r="AZ30" i="74"/>
  <c r="AZ31" i="74"/>
  <c r="AZ32" i="74"/>
  <c r="AZ33" i="74"/>
  <c r="AZ34" i="74"/>
  <c r="AZ35" i="74"/>
  <c r="AZ36" i="74"/>
  <c r="AZ37" i="74"/>
  <c r="AZ38" i="74"/>
  <c r="AZ39" i="74"/>
  <c r="AZ40" i="74"/>
  <c r="AZ41" i="74"/>
  <c r="AZ42" i="74"/>
  <c r="AZ43" i="74"/>
  <c r="AZ44" i="74"/>
  <c r="AZ45" i="74"/>
  <c r="AZ46" i="74"/>
  <c r="AZ47" i="74"/>
  <c r="AZ48" i="74"/>
  <c r="AZ49" i="74"/>
  <c r="AZ50" i="74"/>
  <c r="AZ51" i="74"/>
  <c r="AZ52" i="74"/>
  <c r="AZ53" i="74"/>
  <c r="AZ54" i="74"/>
  <c r="AZ55" i="74"/>
  <c r="AZ18" i="74"/>
  <c r="AY18" i="74"/>
  <c r="AY19" i="74"/>
  <c r="AY20" i="74"/>
  <c r="AY21" i="74"/>
  <c r="AY22" i="74"/>
  <c r="AY23" i="74"/>
  <c r="AY24" i="74"/>
  <c r="AY25" i="74"/>
  <c r="AY26" i="74"/>
  <c r="AY27" i="74"/>
  <c r="AY28" i="74"/>
  <c r="AY29" i="74"/>
  <c r="AY30" i="74"/>
  <c r="AY31" i="74"/>
  <c r="AY32" i="74"/>
  <c r="AY33" i="74"/>
  <c r="AY34" i="74"/>
  <c r="AY35" i="74"/>
  <c r="AY36" i="74"/>
  <c r="AY37" i="74"/>
  <c r="AY38" i="74"/>
  <c r="AY39" i="74"/>
  <c r="AY40" i="74"/>
  <c r="AY41" i="74"/>
  <c r="AY42" i="74"/>
  <c r="AY43" i="74"/>
  <c r="AY44" i="74"/>
  <c r="AY45" i="74"/>
  <c r="AY46" i="74"/>
  <c r="AY47" i="74"/>
  <c r="AY48" i="74"/>
  <c r="AY49" i="74"/>
  <c r="AY50" i="74"/>
  <c r="AY51" i="74"/>
  <c r="AY52" i="74"/>
  <c r="AY53" i="74"/>
  <c r="AY54" i="74"/>
  <c r="AY55" i="74"/>
  <c r="AX19" i="74"/>
  <c r="AX20" i="74"/>
  <c r="AX21" i="74"/>
  <c r="AX22" i="74"/>
  <c r="AX23" i="74"/>
  <c r="AX24" i="74"/>
  <c r="AX25" i="74"/>
  <c r="AX26" i="74"/>
  <c r="AX27" i="74"/>
  <c r="AX28" i="74"/>
  <c r="AX29" i="74"/>
  <c r="AX30" i="74"/>
  <c r="AX31" i="74"/>
  <c r="AX32" i="74"/>
  <c r="AX33" i="74"/>
  <c r="AX34" i="74"/>
  <c r="AX35" i="74"/>
  <c r="AX36" i="74"/>
  <c r="AX37" i="74"/>
  <c r="AX38" i="74"/>
  <c r="AX39" i="74"/>
  <c r="AX40" i="74"/>
  <c r="AX41" i="74"/>
  <c r="AX42" i="74"/>
  <c r="AX43" i="74"/>
  <c r="AX44" i="74"/>
  <c r="AX45" i="74"/>
  <c r="AX46" i="74"/>
  <c r="AX47" i="74"/>
  <c r="AX48" i="74"/>
  <c r="AX49" i="74"/>
  <c r="AX50" i="74"/>
  <c r="AX51" i="74"/>
  <c r="AX52" i="74"/>
  <c r="AX53" i="74"/>
  <c r="AX54" i="74"/>
  <c r="AX55" i="74"/>
  <c r="AX18" i="74"/>
  <c r="AW19" i="74"/>
  <c r="AW20" i="74"/>
  <c r="AW21" i="74"/>
  <c r="AW22" i="74"/>
  <c r="AW23" i="74"/>
  <c r="AW24" i="74"/>
  <c r="AW25" i="74"/>
  <c r="AW26" i="74"/>
  <c r="AW27" i="74"/>
  <c r="AW28" i="74"/>
  <c r="AW29" i="74"/>
  <c r="AW30" i="74"/>
  <c r="AW31" i="74"/>
  <c r="AW32" i="74"/>
  <c r="AW33" i="74"/>
  <c r="AW34" i="74"/>
  <c r="AW35" i="74"/>
  <c r="AW36" i="74"/>
  <c r="AW37" i="74"/>
  <c r="AW38" i="74"/>
  <c r="AW39" i="74"/>
  <c r="AW40" i="74"/>
  <c r="AW41" i="74"/>
  <c r="AW42" i="74"/>
  <c r="AW43" i="74"/>
  <c r="AW44" i="74"/>
  <c r="AW45" i="74"/>
  <c r="AW46" i="74"/>
  <c r="AW47" i="74"/>
  <c r="AW48" i="74"/>
  <c r="AW49" i="74"/>
  <c r="AW50" i="74"/>
  <c r="AW51" i="74"/>
  <c r="AW52" i="74"/>
  <c r="AW53" i="74"/>
  <c r="AW54" i="74"/>
  <c r="AW55" i="74"/>
  <c r="AW18" i="74"/>
  <c r="AV19" i="74"/>
  <c r="AV20" i="74"/>
  <c r="AV21" i="74"/>
  <c r="AV22" i="74"/>
  <c r="AV23" i="74"/>
  <c r="AV24" i="74"/>
  <c r="AV25" i="74"/>
  <c r="AV26" i="74"/>
  <c r="AV27" i="74"/>
  <c r="AV28" i="74"/>
  <c r="AV29" i="74"/>
  <c r="AV30" i="74"/>
  <c r="AV31" i="74"/>
  <c r="AV32" i="74"/>
  <c r="AV33" i="74"/>
  <c r="AV34" i="74"/>
  <c r="AV35" i="74"/>
  <c r="AV36" i="74"/>
  <c r="AV37" i="74"/>
  <c r="AV38" i="74"/>
  <c r="AV39" i="74"/>
  <c r="AV40" i="74"/>
  <c r="AV41" i="74"/>
  <c r="AV42" i="74"/>
  <c r="AV43" i="74"/>
  <c r="AV44" i="74"/>
  <c r="AV45" i="74"/>
  <c r="AV46" i="74"/>
  <c r="AV47" i="74"/>
  <c r="AV48" i="74"/>
  <c r="AV49" i="74"/>
  <c r="AV50" i="74"/>
  <c r="AV51" i="74"/>
  <c r="AV52" i="74"/>
  <c r="AV53" i="74"/>
  <c r="AV54" i="74"/>
  <c r="AV55" i="74"/>
  <c r="AV18" i="74"/>
  <c r="AU19" i="74"/>
  <c r="AU20" i="74"/>
  <c r="AU21" i="74"/>
  <c r="AU22" i="74"/>
  <c r="AU23" i="74"/>
  <c r="AU24" i="74"/>
  <c r="AU25" i="74"/>
  <c r="AU26" i="74"/>
  <c r="AU27" i="74"/>
  <c r="AU28" i="74"/>
  <c r="AU29" i="74"/>
  <c r="AU30" i="74"/>
  <c r="AU31" i="74"/>
  <c r="AU32" i="74"/>
  <c r="AU33" i="74"/>
  <c r="AU34" i="74"/>
  <c r="AU35" i="74"/>
  <c r="AU36" i="74"/>
  <c r="AU37" i="74"/>
  <c r="AU38" i="74"/>
  <c r="AU39" i="74"/>
  <c r="AU40" i="74"/>
  <c r="AU41" i="74"/>
  <c r="AU42" i="74"/>
  <c r="AU43" i="74"/>
  <c r="AU44" i="74"/>
  <c r="AU45" i="74"/>
  <c r="AU46" i="74"/>
  <c r="AU47" i="74"/>
  <c r="AU48" i="74"/>
  <c r="AU49" i="74"/>
  <c r="AU50" i="74"/>
  <c r="AU51" i="74"/>
  <c r="AU52" i="74"/>
  <c r="AU53" i="74"/>
  <c r="AU54" i="74"/>
  <c r="AU55" i="74"/>
  <c r="AU18" i="74"/>
  <c r="U17" i="125"/>
  <c r="U18" i="125"/>
  <c r="U19" i="125"/>
  <c r="U20" i="125"/>
  <c r="U21" i="125"/>
  <c r="U22" i="125"/>
  <c r="U23" i="125"/>
  <c r="U24" i="125"/>
  <c r="U25" i="125"/>
  <c r="U26" i="125"/>
  <c r="U27" i="125"/>
  <c r="U28" i="125"/>
  <c r="U29" i="125"/>
  <c r="U30" i="125"/>
  <c r="U31" i="125"/>
  <c r="U32" i="125"/>
  <c r="U33" i="125"/>
  <c r="U34" i="125"/>
  <c r="U35" i="125"/>
  <c r="U36" i="125"/>
  <c r="U37" i="125"/>
  <c r="U38" i="125"/>
  <c r="U39" i="125"/>
  <c r="U40" i="125"/>
  <c r="U41" i="125"/>
  <c r="U42" i="125"/>
  <c r="U43" i="125"/>
  <c r="U44" i="125"/>
  <c r="U45" i="125"/>
  <c r="U46" i="125"/>
  <c r="U47" i="125"/>
  <c r="U48" i="125"/>
  <c r="U49" i="125"/>
  <c r="U50" i="125"/>
  <c r="U51" i="125"/>
  <c r="U52" i="125"/>
  <c r="U53" i="125"/>
  <c r="U54" i="125"/>
  <c r="T17" i="125"/>
  <c r="T18" i="125"/>
  <c r="T19" i="125"/>
  <c r="T20" i="125"/>
  <c r="T21" i="125"/>
  <c r="T22" i="125"/>
  <c r="T23" i="125"/>
  <c r="T24" i="125"/>
  <c r="T25" i="125"/>
  <c r="T26" i="125"/>
  <c r="T27" i="125"/>
  <c r="T28" i="125"/>
  <c r="T29" i="125"/>
  <c r="T30" i="125"/>
  <c r="T31" i="125"/>
  <c r="T32" i="125"/>
  <c r="T33" i="125"/>
  <c r="T34" i="125"/>
  <c r="T35" i="125"/>
  <c r="T36" i="125"/>
  <c r="T37" i="125"/>
  <c r="T38" i="125"/>
  <c r="T39" i="125"/>
  <c r="T40" i="125"/>
  <c r="T41" i="125"/>
  <c r="T42" i="125"/>
  <c r="T43" i="125"/>
  <c r="T44" i="125"/>
  <c r="T45" i="125"/>
  <c r="T46" i="125"/>
  <c r="T47" i="125"/>
  <c r="T48" i="125"/>
  <c r="T49" i="125"/>
  <c r="T50" i="125"/>
  <c r="T51" i="125"/>
  <c r="T52" i="125"/>
  <c r="T53" i="125"/>
  <c r="T54" i="125"/>
  <c r="T16" i="125"/>
  <c r="S17" i="125"/>
  <c r="S18" i="125"/>
  <c r="S19" i="125"/>
  <c r="S20" i="125"/>
  <c r="S21" i="125"/>
  <c r="S22" i="125"/>
  <c r="S23" i="125"/>
  <c r="S24" i="125"/>
  <c r="S25" i="125"/>
  <c r="S26" i="125"/>
  <c r="S27" i="125"/>
  <c r="S28" i="125"/>
  <c r="S29" i="125"/>
  <c r="S30" i="125"/>
  <c r="S31" i="125"/>
  <c r="S32" i="125"/>
  <c r="S33" i="125"/>
  <c r="S34" i="125"/>
  <c r="S35" i="125"/>
  <c r="S36" i="125"/>
  <c r="S37" i="125"/>
  <c r="S38" i="125"/>
  <c r="S39" i="125"/>
  <c r="S40" i="125"/>
  <c r="S41" i="125"/>
  <c r="S42" i="125"/>
  <c r="S43" i="125"/>
  <c r="S44" i="125"/>
  <c r="S45" i="125"/>
  <c r="S46" i="125"/>
  <c r="S47" i="125"/>
  <c r="S48" i="125"/>
  <c r="S49" i="125"/>
  <c r="S50" i="125"/>
  <c r="S51" i="125"/>
  <c r="S52" i="125"/>
  <c r="S53" i="125"/>
  <c r="S54" i="125"/>
  <c r="S16" i="125"/>
  <c r="R17" i="125"/>
  <c r="R18" i="125"/>
  <c r="R19" i="125"/>
  <c r="R20" i="125"/>
  <c r="R21" i="125"/>
  <c r="R22" i="125"/>
  <c r="R23" i="125"/>
  <c r="R24" i="125"/>
  <c r="R25" i="125"/>
  <c r="R26" i="125"/>
  <c r="R27" i="125"/>
  <c r="R28" i="125"/>
  <c r="R29" i="125"/>
  <c r="R30" i="125"/>
  <c r="R31" i="125"/>
  <c r="R32" i="125"/>
  <c r="R33" i="125"/>
  <c r="R34" i="125"/>
  <c r="R35" i="125"/>
  <c r="R36" i="125"/>
  <c r="R37" i="125"/>
  <c r="R38" i="125"/>
  <c r="R39" i="125"/>
  <c r="R40" i="125"/>
  <c r="R41" i="125"/>
  <c r="R42" i="125"/>
  <c r="R43" i="125"/>
  <c r="R44" i="125"/>
  <c r="R45" i="125"/>
  <c r="R46" i="125"/>
  <c r="R47" i="125"/>
  <c r="R48" i="125"/>
  <c r="R49" i="125"/>
  <c r="R50" i="125"/>
  <c r="R51" i="125"/>
  <c r="R52" i="125"/>
  <c r="R53" i="125"/>
  <c r="R54" i="125"/>
  <c r="R16" i="125"/>
  <c r="Q17" i="125"/>
  <c r="Q18" i="125"/>
  <c r="Q19" i="125"/>
  <c r="Q20" i="125"/>
  <c r="Q21" i="125"/>
  <c r="Q22" i="125"/>
  <c r="Q23" i="125"/>
  <c r="Q24" i="125"/>
  <c r="Q25" i="125"/>
  <c r="Q26" i="125"/>
  <c r="Q27" i="125"/>
  <c r="Q28" i="125"/>
  <c r="Q29" i="125"/>
  <c r="Q30" i="125"/>
  <c r="Q31" i="125"/>
  <c r="Q32" i="125"/>
  <c r="Q33" i="125"/>
  <c r="Q34" i="125"/>
  <c r="Q35" i="125"/>
  <c r="Q36" i="125"/>
  <c r="Q37" i="125"/>
  <c r="Q38" i="125"/>
  <c r="Q39" i="125"/>
  <c r="Q40" i="125"/>
  <c r="Q41" i="125"/>
  <c r="Q42" i="125"/>
  <c r="Q43" i="125"/>
  <c r="Q44" i="125"/>
  <c r="Q45" i="125"/>
  <c r="Q46" i="125"/>
  <c r="Q47" i="125"/>
  <c r="Q48" i="125"/>
  <c r="Q49" i="125"/>
  <c r="Q50" i="125"/>
  <c r="Q51" i="125"/>
  <c r="Q52" i="125"/>
  <c r="Q53" i="125"/>
  <c r="Q54" i="125"/>
  <c r="Q16" i="125"/>
  <c r="D65" i="125"/>
  <c r="E65" i="125"/>
  <c r="F65" i="125"/>
  <c r="G65" i="125"/>
  <c r="H65" i="125"/>
  <c r="I65" i="125"/>
  <c r="J65" i="125"/>
  <c r="K65" i="125"/>
  <c r="L65" i="125"/>
  <c r="M65" i="125"/>
  <c r="N65" i="125"/>
  <c r="C65" i="125"/>
  <c r="D65" i="74"/>
  <c r="E65" i="74"/>
  <c r="F65" i="74"/>
  <c r="G65" i="74"/>
  <c r="H65" i="74"/>
  <c r="I65" i="74"/>
  <c r="J65" i="74"/>
  <c r="K65" i="74"/>
  <c r="L65" i="74"/>
  <c r="M65" i="74"/>
  <c r="N65" i="74"/>
  <c r="O65" i="74"/>
  <c r="P65" i="74"/>
  <c r="Q65" i="74"/>
  <c r="R65" i="74"/>
  <c r="S65" i="74"/>
  <c r="T65" i="74"/>
  <c r="U65" i="74"/>
  <c r="V65" i="74"/>
  <c r="W65" i="74"/>
  <c r="X65" i="74"/>
  <c r="Y65" i="74"/>
  <c r="Z65" i="74"/>
  <c r="AA65" i="74"/>
  <c r="AQ65" i="74"/>
  <c r="AR65" i="74"/>
  <c r="D66" i="74"/>
  <c r="E66" i="74"/>
  <c r="F66" i="74"/>
  <c r="G66" i="74"/>
  <c r="H66" i="74"/>
  <c r="I66" i="74"/>
  <c r="J66" i="74"/>
  <c r="K66" i="74"/>
  <c r="L66" i="74"/>
  <c r="M66" i="74"/>
  <c r="N66" i="74"/>
  <c r="O66" i="74"/>
  <c r="P66" i="74"/>
  <c r="Q66" i="74"/>
  <c r="R66" i="74"/>
  <c r="S66" i="74"/>
  <c r="T66" i="74"/>
  <c r="U66" i="74"/>
  <c r="V66" i="74"/>
  <c r="W66" i="74"/>
  <c r="X66" i="74"/>
  <c r="Y66" i="74"/>
  <c r="Z66" i="74"/>
  <c r="AA66" i="74"/>
  <c r="AQ66" i="74"/>
  <c r="AR66" i="74"/>
  <c r="C66" i="74"/>
  <c r="C65" i="74"/>
  <c r="D63" i="127"/>
  <c r="E63" i="127"/>
  <c r="F63" i="127"/>
  <c r="G63" i="127"/>
  <c r="H63" i="127"/>
  <c r="I63" i="127"/>
  <c r="J63" i="127"/>
  <c r="K63" i="127"/>
  <c r="L63" i="127"/>
  <c r="M63" i="127"/>
  <c r="N63" i="127"/>
  <c r="AC63" i="127"/>
  <c r="D64" i="127"/>
  <c r="E64" i="127"/>
  <c r="F64" i="127"/>
  <c r="G64" i="127"/>
  <c r="H64" i="127"/>
  <c r="I64" i="127"/>
  <c r="J64" i="127"/>
  <c r="K64" i="127"/>
  <c r="L64" i="127"/>
  <c r="M64" i="127"/>
  <c r="N64" i="127"/>
  <c r="AC64" i="127"/>
  <c r="C64" i="127"/>
  <c r="C63" i="127"/>
  <c r="C16" i="77" l="1"/>
  <c r="C22" i="77"/>
  <c r="C35" i="128"/>
  <c r="C27" i="128"/>
  <c r="C20" i="128"/>
  <c r="C14" i="128"/>
  <c r="C16" i="125"/>
  <c r="AE16" i="80" l="1"/>
  <c r="D16" i="125" l="1"/>
  <c r="E16" i="125"/>
  <c r="F16" i="125"/>
  <c r="G16" i="125"/>
  <c r="H16" i="125"/>
  <c r="I16" i="125"/>
  <c r="J16" i="125"/>
  <c r="K16" i="125"/>
  <c r="L16" i="125"/>
  <c r="M16" i="125"/>
  <c r="N16" i="125"/>
  <c r="AR41" i="77" l="1"/>
  <c r="AR37" i="77"/>
  <c r="AU41" i="77"/>
  <c r="AT41" i="77"/>
  <c r="AS41" i="77"/>
  <c r="AQ41" i="77"/>
  <c r="AP41" i="77"/>
  <c r="AO41" i="77"/>
  <c r="AN41" i="77"/>
  <c r="AM41" i="77"/>
  <c r="AL41" i="77"/>
  <c r="AK41" i="77"/>
  <c r="AJ41" i="77"/>
  <c r="AI41" i="77"/>
  <c r="AH41" i="77"/>
  <c r="AG41" i="77"/>
  <c r="AF41" i="77"/>
  <c r="AE41" i="77"/>
  <c r="AD41" i="77"/>
  <c r="AC41" i="77"/>
  <c r="AB41" i="77"/>
  <c r="AA41" i="77"/>
  <c r="Z41" i="77"/>
  <c r="D41" i="77"/>
  <c r="E41" i="77"/>
  <c r="F41" i="77"/>
  <c r="G41" i="77"/>
  <c r="H41" i="77"/>
  <c r="I41" i="77"/>
  <c r="J41" i="77"/>
  <c r="K41" i="77"/>
  <c r="L41" i="77"/>
  <c r="M41" i="77"/>
  <c r="N41" i="77"/>
  <c r="O41" i="77"/>
  <c r="P41" i="77"/>
  <c r="Q41" i="77"/>
  <c r="R41" i="77"/>
  <c r="S41" i="77"/>
  <c r="T41" i="77"/>
  <c r="U41" i="77"/>
  <c r="V41" i="77"/>
  <c r="W41" i="77"/>
  <c r="AU37" i="77"/>
  <c r="AT37" i="77"/>
  <c r="AS37" i="77"/>
  <c r="AQ37" i="77"/>
  <c r="AP37" i="77"/>
  <c r="AO37" i="77"/>
  <c r="AN37" i="77"/>
  <c r="AM37" i="77"/>
  <c r="AL37" i="77"/>
  <c r="AK37" i="77"/>
  <c r="AJ37" i="77"/>
  <c r="AI37" i="77"/>
  <c r="AH37" i="77"/>
  <c r="AG37" i="77"/>
  <c r="AF37" i="77"/>
  <c r="AE37" i="77"/>
  <c r="AD37" i="77"/>
  <c r="AC37" i="77"/>
  <c r="AB37" i="77"/>
  <c r="AA37" i="77"/>
  <c r="Z37" i="77"/>
  <c r="D37" i="77"/>
  <c r="E37" i="77"/>
  <c r="F37" i="77"/>
  <c r="G37" i="77"/>
  <c r="H37" i="77"/>
  <c r="I37" i="77"/>
  <c r="J37" i="77"/>
  <c r="K37" i="77"/>
  <c r="L37" i="77"/>
  <c r="M37" i="77"/>
  <c r="N37" i="77"/>
  <c r="O37" i="77"/>
  <c r="P37" i="77"/>
  <c r="Q37" i="77"/>
  <c r="R37" i="77"/>
  <c r="S37" i="77"/>
  <c r="T37" i="77"/>
  <c r="U37" i="77"/>
  <c r="V37" i="77"/>
  <c r="W37" i="77"/>
  <c r="AU29" i="77"/>
  <c r="AT29" i="77"/>
  <c r="AS29" i="77"/>
  <c r="AR29" i="77"/>
  <c r="AQ29" i="77"/>
  <c r="AP29" i="77"/>
  <c r="AO29" i="77"/>
  <c r="AN29" i="77"/>
  <c r="AM29" i="77"/>
  <c r="AL29" i="77"/>
  <c r="AK29" i="77"/>
  <c r="AJ29" i="77"/>
  <c r="AI29" i="77"/>
  <c r="AH29" i="77"/>
  <c r="AG29" i="77"/>
  <c r="AF29" i="77"/>
  <c r="AE29" i="77"/>
  <c r="AD29" i="77"/>
  <c r="AC29" i="77"/>
  <c r="AB29" i="77"/>
  <c r="AA29" i="77"/>
  <c r="Z29" i="77"/>
  <c r="D29" i="77"/>
  <c r="E29" i="77"/>
  <c r="F29" i="77"/>
  <c r="G29" i="77"/>
  <c r="H29" i="77"/>
  <c r="I29" i="77"/>
  <c r="J29" i="77"/>
  <c r="K29" i="77"/>
  <c r="L29" i="77"/>
  <c r="M29" i="77"/>
  <c r="N29" i="77"/>
  <c r="O29" i="77"/>
  <c r="P29" i="77"/>
  <c r="Q29" i="77"/>
  <c r="R29" i="77"/>
  <c r="S29" i="77"/>
  <c r="T29" i="77"/>
  <c r="U29" i="77"/>
  <c r="V29" i="77"/>
  <c r="W29" i="77"/>
  <c r="AU22" i="77"/>
  <c r="AT22" i="77"/>
  <c r="AS22" i="77"/>
  <c r="AR22" i="77"/>
  <c r="AQ22" i="77"/>
  <c r="AP22" i="77"/>
  <c r="AO22" i="77"/>
  <c r="AN22" i="77"/>
  <c r="AM22" i="77"/>
  <c r="AL22" i="77"/>
  <c r="AK22" i="77"/>
  <c r="AJ22" i="77"/>
  <c r="AI22" i="77"/>
  <c r="AH22" i="77"/>
  <c r="AG22" i="77"/>
  <c r="AF22" i="77"/>
  <c r="AE22" i="77"/>
  <c r="AD22" i="77"/>
  <c r="AC22" i="77"/>
  <c r="AB22" i="77"/>
  <c r="AA22" i="77"/>
  <c r="Z22" i="77"/>
  <c r="D22" i="77"/>
  <c r="E22" i="77"/>
  <c r="F22" i="77"/>
  <c r="G22" i="77"/>
  <c r="H22" i="77"/>
  <c r="I22" i="77"/>
  <c r="J22" i="77"/>
  <c r="K22" i="77"/>
  <c r="L22" i="77"/>
  <c r="M22" i="77"/>
  <c r="N22" i="77"/>
  <c r="O22" i="77"/>
  <c r="P22" i="77"/>
  <c r="Q22" i="77"/>
  <c r="R22" i="77"/>
  <c r="S22" i="77"/>
  <c r="T22" i="77"/>
  <c r="U22" i="77"/>
  <c r="V22" i="77"/>
  <c r="W22" i="77"/>
  <c r="AU16" i="77"/>
  <c r="AT16" i="77"/>
  <c r="AS16" i="77"/>
  <c r="AR16" i="77"/>
  <c r="AQ16" i="77"/>
  <c r="AP16" i="77"/>
  <c r="AO16" i="77"/>
  <c r="AN16" i="77"/>
  <c r="AM16" i="77"/>
  <c r="AL16" i="77"/>
  <c r="AK16" i="77"/>
  <c r="AJ16" i="77"/>
  <c r="AI16" i="77"/>
  <c r="AH16" i="77"/>
  <c r="AG16" i="77"/>
  <c r="AF16" i="77"/>
  <c r="AE16" i="77"/>
  <c r="AD16" i="77"/>
  <c r="AC16" i="77"/>
  <c r="AB16" i="77"/>
  <c r="AA16" i="77"/>
  <c r="Z16" i="77"/>
  <c r="D16" i="77"/>
  <c r="E16" i="77"/>
  <c r="F16" i="77"/>
  <c r="G16" i="77"/>
  <c r="H16" i="77"/>
  <c r="I16" i="77"/>
  <c r="J16" i="77"/>
  <c r="K16" i="77"/>
  <c r="L16" i="77"/>
  <c r="M16" i="77"/>
  <c r="N16" i="77"/>
  <c r="O16" i="77"/>
  <c r="O69" i="77" s="1"/>
  <c r="P16" i="77"/>
  <c r="Q16" i="77"/>
  <c r="R16" i="77"/>
  <c r="S16" i="77"/>
  <c r="T16" i="77"/>
  <c r="U16" i="77"/>
  <c r="V16" i="77"/>
  <c r="W16" i="77"/>
  <c r="AR69" i="77" l="1"/>
  <c r="AS69" i="77"/>
  <c r="AT69" i="77"/>
  <c r="AU69" i="77"/>
  <c r="AL69" i="77"/>
  <c r="AM69" i="77"/>
  <c r="AN69" i="77"/>
  <c r="AO69" i="77"/>
  <c r="AP69" i="77"/>
  <c r="AQ69" i="77"/>
  <c r="AG69" i="77"/>
  <c r="AK69" i="77"/>
  <c r="AJ69" i="77"/>
  <c r="AF69" i="77"/>
  <c r="AH69" i="77"/>
  <c r="AI15" i="77"/>
  <c r="AI70" i="77" s="1"/>
  <c r="AI69" i="77"/>
  <c r="AC69" i="77"/>
  <c r="AD69" i="77"/>
  <c r="AE69" i="77"/>
  <c r="Z69" i="77"/>
  <c r="AB69" i="77"/>
  <c r="AA69" i="77"/>
  <c r="U69" i="77"/>
  <c r="W69" i="77"/>
  <c r="V69" i="77"/>
  <c r="P69" i="77"/>
  <c r="Q69" i="77"/>
  <c r="T69" i="77"/>
  <c r="S69" i="77"/>
  <c r="R69" i="77"/>
  <c r="F15" i="77"/>
  <c r="C41" i="77"/>
  <c r="C37" i="77"/>
  <c r="C29" i="77"/>
  <c r="C15" i="77" s="1"/>
  <c r="AL15" i="77"/>
  <c r="AM15" i="77"/>
  <c r="AN15" i="77"/>
  <c r="AN70" i="77" s="1"/>
  <c r="AO15" i="77"/>
  <c r="AD15" i="77"/>
  <c r="AP15" i="77"/>
  <c r="AB15" i="77"/>
  <c r="AE15" i="77"/>
  <c r="AQ15" i="77"/>
  <c r="AG15" i="77"/>
  <c r="Z15" i="77"/>
  <c r="AA15" i="77"/>
  <c r="AA70" i="77" s="1"/>
  <c r="AF15" i="77"/>
  <c r="AJ15" i="77"/>
  <c r="AC15" i="77"/>
  <c r="AH15" i="77"/>
  <c r="AK15" i="77"/>
  <c r="M15" i="77"/>
  <c r="M68" i="77" s="1"/>
  <c r="L15" i="77"/>
  <c r="L68" i="77" s="1"/>
  <c r="I15" i="77"/>
  <c r="I68" i="77" s="1"/>
  <c r="V15" i="77"/>
  <c r="V70" i="77" s="1"/>
  <c r="H15" i="77"/>
  <c r="H68" i="77" s="1"/>
  <c r="K15" i="77"/>
  <c r="K68" i="77" s="1"/>
  <c r="G15" i="77"/>
  <c r="G68" i="77" s="1"/>
  <c r="R15" i="77"/>
  <c r="J15" i="77"/>
  <c r="J68" i="77" s="1"/>
  <c r="E15" i="77"/>
  <c r="E68" i="77" s="1"/>
  <c r="T15" i="77"/>
  <c r="D15" i="77"/>
  <c r="D68" i="77" s="1"/>
  <c r="U15" i="77"/>
  <c r="F68" i="77"/>
  <c r="P15" i="77"/>
  <c r="O15" i="77"/>
  <c r="W15" i="77"/>
  <c r="S15" i="77"/>
  <c r="Q15" i="77"/>
  <c r="N15" i="77"/>
  <c r="N68" i="77" s="1"/>
  <c r="AR15" i="77"/>
  <c r="AT15" i="77"/>
  <c r="AS15" i="77"/>
  <c r="AU15" i="77"/>
  <c r="J16" i="128"/>
  <c r="K16" i="128"/>
  <c r="J17" i="128"/>
  <c r="K17" i="128"/>
  <c r="J18" i="128"/>
  <c r="K18" i="128"/>
  <c r="J19" i="128"/>
  <c r="K19" i="128"/>
  <c r="J21" i="128"/>
  <c r="K21" i="128"/>
  <c r="J22" i="128"/>
  <c r="K22" i="128"/>
  <c r="J23" i="128"/>
  <c r="K23" i="128"/>
  <c r="J24" i="128"/>
  <c r="K24" i="128"/>
  <c r="J25" i="128"/>
  <c r="K25" i="128"/>
  <c r="J26" i="128"/>
  <c r="K26" i="128"/>
  <c r="J28" i="128"/>
  <c r="K28" i="128"/>
  <c r="J29" i="128"/>
  <c r="K29" i="128"/>
  <c r="J30" i="128"/>
  <c r="K30" i="128"/>
  <c r="J31" i="128"/>
  <c r="K31" i="128"/>
  <c r="J32" i="128"/>
  <c r="K32" i="128"/>
  <c r="J33" i="128"/>
  <c r="K33" i="128"/>
  <c r="J34" i="128"/>
  <c r="K34" i="128"/>
  <c r="J36" i="128"/>
  <c r="K36" i="128"/>
  <c r="J37" i="128"/>
  <c r="K37" i="128"/>
  <c r="J38" i="128"/>
  <c r="K38" i="128"/>
  <c r="J40" i="128"/>
  <c r="K40" i="128"/>
  <c r="J41" i="128"/>
  <c r="K41" i="128"/>
  <c r="J42" i="128"/>
  <c r="K42" i="128"/>
  <c r="J43" i="128"/>
  <c r="K43" i="128"/>
  <c r="J44" i="128"/>
  <c r="K44" i="128"/>
  <c r="J45" i="128"/>
  <c r="K45" i="128"/>
  <c r="J46" i="128"/>
  <c r="K46" i="128"/>
  <c r="J47" i="128"/>
  <c r="K47" i="128"/>
  <c r="J48" i="128"/>
  <c r="K48" i="128"/>
  <c r="K15" i="128"/>
  <c r="J15" i="128"/>
  <c r="T16" i="128"/>
  <c r="AP16" i="128" s="1"/>
  <c r="T17" i="128"/>
  <c r="AP17" i="128" s="1"/>
  <c r="T18" i="128"/>
  <c r="AP18" i="128" s="1"/>
  <c r="T19" i="128"/>
  <c r="AP19" i="128" s="1"/>
  <c r="T21" i="128"/>
  <c r="AP21" i="128" s="1"/>
  <c r="T22" i="128"/>
  <c r="AP22" i="128" s="1"/>
  <c r="T23" i="128"/>
  <c r="AP23" i="128" s="1"/>
  <c r="T24" i="128"/>
  <c r="AP24" i="128" s="1"/>
  <c r="T25" i="128"/>
  <c r="AP25" i="128" s="1"/>
  <c r="T26" i="128"/>
  <c r="AP26" i="128" s="1"/>
  <c r="T28" i="128"/>
  <c r="AP28" i="128" s="1"/>
  <c r="T29" i="128"/>
  <c r="AP29" i="128" s="1"/>
  <c r="T30" i="128"/>
  <c r="AP30" i="128" s="1"/>
  <c r="T31" i="128"/>
  <c r="AP31" i="128" s="1"/>
  <c r="T32" i="128"/>
  <c r="AP32" i="128" s="1"/>
  <c r="T33" i="128"/>
  <c r="AP33" i="128" s="1"/>
  <c r="T34" i="128"/>
  <c r="AP34" i="128" s="1"/>
  <c r="T36" i="128"/>
  <c r="AP36" i="128" s="1"/>
  <c r="T37" i="128"/>
  <c r="AP37" i="128" s="1"/>
  <c r="T38" i="128"/>
  <c r="AP38" i="128" s="1"/>
  <c r="T40" i="128"/>
  <c r="AP40" i="128" s="1"/>
  <c r="T41" i="128"/>
  <c r="AP41" i="128" s="1"/>
  <c r="T42" i="128"/>
  <c r="T43" i="128"/>
  <c r="AP43" i="128" s="1"/>
  <c r="T44" i="128"/>
  <c r="AP44" i="128" s="1"/>
  <c r="T45" i="128"/>
  <c r="AP45" i="128" s="1"/>
  <c r="T46" i="128"/>
  <c r="AP46" i="128" s="1"/>
  <c r="T47" i="128"/>
  <c r="AP47" i="128" s="1"/>
  <c r="T48" i="128"/>
  <c r="AP48" i="128" s="1"/>
  <c r="T15" i="128"/>
  <c r="AP15" i="128" s="1"/>
  <c r="O16" i="128"/>
  <c r="AO16" i="128" s="1"/>
  <c r="O17" i="128"/>
  <c r="AO17" i="128" s="1"/>
  <c r="O18" i="128"/>
  <c r="AO18" i="128" s="1"/>
  <c r="O19" i="128"/>
  <c r="AO19" i="128" s="1"/>
  <c r="O21" i="128"/>
  <c r="AO21" i="128" s="1"/>
  <c r="O22" i="128"/>
  <c r="AO22" i="128" s="1"/>
  <c r="O23" i="128"/>
  <c r="AO23" i="128" s="1"/>
  <c r="O24" i="128"/>
  <c r="AO24" i="128" s="1"/>
  <c r="O25" i="128"/>
  <c r="AO25" i="128" s="1"/>
  <c r="O26" i="128"/>
  <c r="AO26" i="128" s="1"/>
  <c r="O28" i="128"/>
  <c r="AO28" i="128" s="1"/>
  <c r="O29" i="128"/>
  <c r="AO29" i="128" s="1"/>
  <c r="O30" i="128"/>
  <c r="AO30" i="128" s="1"/>
  <c r="O31" i="128"/>
  <c r="AO31" i="128" s="1"/>
  <c r="O32" i="128"/>
  <c r="AO32" i="128" s="1"/>
  <c r="O33" i="128"/>
  <c r="AO33" i="128" s="1"/>
  <c r="O34" i="128"/>
  <c r="AO34" i="128" s="1"/>
  <c r="O36" i="128"/>
  <c r="AO36" i="128" s="1"/>
  <c r="O37" i="128"/>
  <c r="AO37" i="128" s="1"/>
  <c r="O38" i="128"/>
  <c r="AO38" i="128" s="1"/>
  <c r="O40" i="128"/>
  <c r="AO40" i="128" s="1"/>
  <c r="O41" i="128"/>
  <c r="AO41" i="128" s="1"/>
  <c r="O42" i="128"/>
  <c r="AO42" i="128" s="1"/>
  <c r="O43" i="128"/>
  <c r="AO43" i="128" s="1"/>
  <c r="O44" i="128"/>
  <c r="AO44" i="128" s="1"/>
  <c r="O45" i="128"/>
  <c r="AO45" i="128" s="1"/>
  <c r="O46" i="128"/>
  <c r="AO46" i="128" s="1"/>
  <c r="O47" i="128"/>
  <c r="AO47" i="128" s="1"/>
  <c r="O48" i="128"/>
  <c r="AO48" i="128" s="1"/>
  <c r="O15" i="128"/>
  <c r="AO15" i="128" s="1"/>
  <c r="L16" i="128"/>
  <c r="AN16" i="128" s="1"/>
  <c r="L17" i="128"/>
  <c r="AN17" i="128" s="1"/>
  <c r="L18" i="128"/>
  <c r="AN18" i="128" s="1"/>
  <c r="L19" i="128"/>
  <c r="AN19" i="128" s="1"/>
  <c r="L21" i="128"/>
  <c r="AN21" i="128" s="1"/>
  <c r="L22" i="128"/>
  <c r="AN22" i="128" s="1"/>
  <c r="L23" i="128"/>
  <c r="AN23" i="128" s="1"/>
  <c r="L24" i="128"/>
  <c r="AN24" i="128" s="1"/>
  <c r="L25" i="128"/>
  <c r="AN25" i="128" s="1"/>
  <c r="L26" i="128"/>
  <c r="AN26" i="128" s="1"/>
  <c r="L28" i="128"/>
  <c r="L29" i="128"/>
  <c r="L30" i="128"/>
  <c r="AN30" i="128" s="1"/>
  <c r="L31" i="128"/>
  <c r="AN31" i="128" s="1"/>
  <c r="L32" i="128"/>
  <c r="AN32" i="128" s="1"/>
  <c r="L33" i="128"/>
  <c r="L34" i="128"/>
  <c r="AN34" i="128" s="1"/>
  <c r="L36" i="128"/>
  <c r="L37" i="128"/>
  <c r="AN37" i="128" s="1"/>
  <c r="L38" i="128"/>
  <c r="L40" i="128"/>
  <c r="AN40" i="128" s="1"/>
  <c r="L41" i="128"/>
  <c r="AN41" i="128" s="1"/>
  <c r="L42" i="128"/>
  <c r="AN42" i="128" s="1"/>
  <c r="L43" i="128"/>
  <c r="AN43" i="128" s="1"/>
  <c r="L44" i="128"/>
  <c r="AN44" i="128" s="1"/>
  <c r="L45" i="128"/>
  <c r="L46" i="128"/>
  <c r="AN46" i="128" s="1"/>
  <c r="L47" i="128"/>
  <c r="AN47" i="128" s="1"/>
  <c r="L48" i="128"/>
  <c r="AN48" i="128" s="1"/>
  <c r="L15" i="128"/>
  <c r="AN15" i="128" s="1"/>
  <c r="P39" i="128"/>
  <c r="I36" i="128" l="1"/>
  <c r="AN36" i="128"/>
  <c r="I33" i="128"/>
  <c r="AN33" i="128"/>
  <c r="I45" i="128"/>
  <c r="AN45" i="128"/>
  <c r="I28" i="128"/>
  <c r="AN28" i="128"/>
  <c r="I42" i="128"/>
  <c r="AP42" i="128"/>
  <c r="I38" i="128"/>
  <c r="AN38" i="128"/>
  <c r="I29" i="128"/>
  <c r="AN29" i="128"/>
  <c r="AS68" i="77"/>
  <c r="AS70" i="77"/>
  <c r="AU68" i="77"/>
  <c r="AU70" i="77"/>
  <c r="AT68" i="77"/>
  <c r="AT70" i="77"/>
  <c r="AR68" i="77"/>
  <c r="AR70" i="77"/>
  <c r="AN68" i="77"/>
  <c r="AQ68" i="77"/>
  <c r="AQ70" i="77"/>
  <c r="AP68" i="77"/>
  <c r="AP70" i="77"/>
  <c r="AO68" i="77"/>
  <c r="AO70" i="77"/>
  <c r="AM68" i="77"/>
  <c r="AM70" i="77"/>
  <c r="AL68" i="77"/>
  <c r="AL70" i="77"/>
  <c r="AI68" i="77"/>
  <c r="AJ68" i="77"/>
  <c r="AJ70" i="77"/>
  <c r="AF68" i="77"/>
  <c r="AF70" i="77"/>
  <c r="AG68" i="77"/>
  <c r="AG70" i="77"/>
  <c r="AK68" i="77"/>
  <c r="AK70" i="77"/>
  <c r="AH68" i="77"/>
  <c r="AH70" i="77"/>
  <c r="AE68" i="77"/>
  <c r="AE70" i="77"/>
  <c r="AD68" i="77"/>
  <c r="AD70" i="77"/>
  <c r="AC68" i="77"/>
  <c r="AC70" i="77"/>
  <c r="AA68" i="77"/>
  <c r="Z68" i="77"/>
  <c r="Z70" i="77"/>
  <c r="AB68" i="77"/>
  <c r="AB70" i="77"/>
  <c r="V68" i="77"/>
  <c r="W68" i="77"/>
  <c r="W70" i="77"/>
  <c r="U68" i="77"/>
  <c r="U70" i="77"/>
  <c r="T68" i="77"/>
  <c r="T70" i="77"/>
  <c r="R68" i="77"/>
  <c r="R70" i="77"/>
  <c r="Q68" i="77"/>
  <c r="Q70" i="77"/>
  <c r="S68" i="77"/>
  <c r="S70" i="77"/>
  <c r="O68" i="77"/>
  <c r="O70" i="77"/>
  <c r="P68" i="77"/>
  <c r="P70" i="77"/>
  <c r="I26" i="128"/>
  <c r="I25" i="128"/>
  <c r="I22" i="128"/>
  <c r="I48" i="128"/>
  <c r="I34" i="128"/>
  <c r="I21" i="128"/>
  <c r="I19" i="128"/>
  <c r="I46" i="128"/>
  <c r="I32" i="128"/>
  <c r="I18" i="128"/>
  <c r="I31" i="128"/>
  <c r="I17" i="128"/>
  <c r="I44" i="128"/>
  <c r="I24" i="128"/>
  <c r="I23" i="128"/>
  <c r="I30" i="128"/>
  <c r="I47" i="128"/>
  <c r="I43" i="128"/>
  <c r="I41" i="128"/>
  <c r="I40" i="128"/>
  <c r="I37" i="128"/>
  <c r="I15" i="128"/>
  <c r="I16" i="128"/>
  <c r="AL17" i="128" l="1"/>
  <c r="AM17" i="128"/>
  <c r="AL38" i="128"/>
  <c r="AM38" i="128"/>
  <c r="AL42" i="128"/>
  <c r="AM42" i="128"/>
  <c r="AL18" i="128"/>
  <c r="AM18" i="128"/>
  <c r="AL28" i="128"/>
  <c r="AM28" i="128"/>
  <c r="AL16" i="128"/>
  <c r="AM16" i="128"/>
  <c r="AL43" i="128"/>
  <c r="AM43" i="128"/>
  <c r="AL37" i="128"/>
  <c r="AM37" i="128"/>
  <c r="AL19" i="128"/>
  <c r="AM19" i="128"/>
  <c r="AL34" i="128"/>
  <c r="AM34" i="128"/>
  <c r="AL45" i="128"/>
  <c r="AM45" i="128"/>
  <c r="AL30" i="128"/>
  <c r="AM30" i="128"/>
  <c r="AL48" i="128"/>
  <c r="AM48" i="128"/>
  <c r="AL32" i="128"/>
  <c r="AM32" i="128"/>
  <c r="AL41" i="128"/>
  <c r="AM41" i="128"/>
  <c r="AL23" i="128"/>
  <c r="AM23" i="128"/>
  <c r="AL22" i="128"/>
  <c r="AM22" i="128"/>
  <c r="AL33" i="128"/>
  <c r="AM33" i="128"/>
  <c r="AL31" i="128"/>
  <c r="AM31" i="128"/>
  <c r="AL46" i="128"/>
  <c r="AM46" i="128"/>
  <c r="AL21" i="128"/>
  <c r="AM21" i="128"/>
  <c r="AL24" i="128"/>
  <c r="AM24" i="128"/>
  <c r="AL25" i="128"/>
  <c r="AM25" i="128"/>
  <c r="AL15" i="128"/>
  <c r="AM15" i="128"/>
  <c r="AL40" i="128"/>
  <c r="AM40" i="128"/>
  <c r="AL47" i="128"/>
  <c r="AM47" i="128"/>
  <c r="AL44" i="128"/>
  <c r="AM44" i="128"/>
  <c r="AL26" i="128"/>
  <c r="AM26" i="128"/>
  <c r="AL29" i="128"/>
  <c r="AM29" i="128"/>
  <c r="AL36" i="128"/>
  <c r="AM36" i="128"/>
  <c r="O54" i="74"/>
  <c r="O55" i="74"/>
  <c r="G39" i="74"/>
  <c r="H39" i="74"/>
  <c r="S39" i="74"/>
  <c r="D39" i="74" s="1"/>
  <c r="T39" i="74"/>
  <c r="T53" i="74"/>
  <c r="S53" i="74"/>
  <c r="T52" i="74"/>
  <c r="S52" i="74"/>
  <c r="T51" i="74"/>
  <c r="S51" i="74"/>
  <c r="T50" i="74"/>
  <c r="S50" i="74"/>
  <c r="T49" i="74"/>
  <c r="E49" i="74" s="1"/>
  <c r="S49" i="74"/>
  <c r="T48" i="74"/>
  <c r="S48" i="74"/>
  <c r="T47" i="74"/>
  <c r="S47" i="74"/>
  <c r="T46" i="74"/>
  <c r="E46" i="74" s="1"/>
  <c r="S46" i="74"/>
  <c r="T45" i="74"/>
  <c r="S45" i="74"/>
  <c r="T43" i="74"/>
  <c r="E43" i="74" s="1"/>
  <c r="S43" i="74"/>
  <c r="T42" i="74"/>
  <c r="S42" i="74"/>
  <c r="T41" i="74"/>
  <c r="E41" i="74" s="1"/>
  <c r="S41" i="74"/>
  <c r="T24" i="74"/>
  <c r="S24" i="74"/>
  <c r="T23" i="74"/>
  <c r="S23" i="74"/>
  <c r="T22" i="74"/>
  <c r="S22" i="74"/>
  <c r="T21" i="74"/>
  <c r="S21" i="74"/>
  <c r="T20" i="74"/>
  <c r="S20" i="74"/>
  <c r="H53" i="74"/>
  <c r="E53" i="74" s="1"/>
  <c r="G53" i="74"/>
  <c r="H52" i="74"/>
  <c r="G52" i="74"/>
  <c r="D52" i="74" s="1"/>
  <c r="H51" i="74"/>
  <c r="G51" i="74"/>
  <c r="H50" i="74"/>
  <c r="G50" i="74"/>
  <c r="H49" i="74"/>
  <c r="G49" i="74"/>
  <c r="H48" i="74"/>
  <c r="G48" i="74"/>
  <c r="H47" i="74"/>
  <c r="E47" i="74" s="1"/>
  <c r="G47" i="74"/>
  <c r="H46" i="74"/>
  <c r="G46" i="74"/>
  <c r="H45" i="74"/>
  <c r="G45" i="74"/>
  <c r="H43" i="74"/>
  <c r="G43" i="74"/>
  <c r="H42" i="74"/>
  <c r="G42" i="74"/>
  <c r="H41" i="74"/>
  <c r="G41" i="74"/>
  <c r="H24" i="74"/>
  <c r="E24" i="74" s="1"/>
  <c r="G24" i="74"/>
  <c r="D24" i="74" s="1"/>
  <c r="H23" i="74"/>
  <c r="G23" i="74"/>
  <c r="H22" i="74"/>
  <c r="E22" i="74" s="1"/>
  <c r="G22" i="74"/>
  <c r="H21" i="74"/>
  <c r="G21" i="74"/>
  <c r="H20" i="74"/>
  <c r="G20" i="74"/>
  <c r="T38" i="74"/>
  <c r="S38" i="74"/>
  <c r="T37" i="74"/>
  <c r="S37" i="74"/>
  <c r="T36" i="74"/>
  <c r="E36" i="74" s="1"/>
  <c r="S36" i="74"/>
  <c r="T35" i="74"/>
  <c r="S35" i="74"/>
  <c r="T34" i="74"/>
  <c r="S34" i="74"/>
  <c r="T33" i="74"/>
  <c r="S33" i="74"/>
  <c r="H38" i="74"/>
  <c r="E38" i="74" s="1"/>
  <c r="G38" i="74"/>
  <c r="H37" i="74"/>
  <c r="G37" i="74"/>
  <c r="H36" i="74"/>
  <c r="G36" i="74"/>
  <c r="H35" i="74"/>
  <c r="G35" i="74"/>
  <c r="H34" i="74"/>
  <c r="E34" i="74" s="1"/>
  <c r="G34" i="74"/>
  <c r="D34" i="74" s="1"/>
  <c r="H33" i="74"/>
  <c r="G33" i="74"/>
  <c r="S27" i="74"/>
  <c r="D27" i="74" s="1"/>
  <c r="T27" i="74"/>
  <c r="S28" i="74"/>
  <c r="T28" i="74"/>
  <c r="S29" i="74"/>
  <c r="T29" i="74"/>
  <c r="S30" i="74"/>
  <c r="T30" i="74"/>
  <c r="S31" i="74"/>
  <c r="T31" i="74"/>
  <c r="T26" i="74"/>
  <c r="S26" i="74"/>
  <c r="D26" i="74" s="1"/>
  <c r="G27" i="74"/>
  <c r="H27" i="74"/>
  <c r="G28" i="74"/>
  <c r="D28" i="74" s="1"/>
  <c r="H28" i="74"/>
  <c r="G29" i="74"/>
  <c r="D29" i="74" s="1"/>
  <c r="H29" i="74"/>
  <c r="G30" i="74"/>
  <c r="H30" i="74"/>
  <c r="G31" i="74"/>
  <c r="D31" i="74" s="1"/>
  <c r="H31" i="74"/>
  <c r="H26" i="74"/>
  <c r="G26" i="74"/>
  <c r="F27" i="74"/>
  <c r="E28" i="74"/>
  <c r="E31" i="74"/>
  <c r="AM55" i="74"/>
  <c r="AF55" i="74"/>
  <c r="AC55" i="74"/>
  <c r="Z55" i="74"/>
  <c r="U55" i="74"/>
  <c r="R55" i="74"/>
  <c r="I55" i="74"/>
  <c r="C55" i="74"/>
  <c r="AM54" i="74"/>
  <c r="AF54" i="74"/>
  <c r="AC54" i="74"/>
  <c r="Z54" i="74"/>
  <c r="U54" i="74"/>
  <c r="G54" i="74"/>
  <c r="I54" i="74"/>
  <c r="C54" i="74"/>
  <c r="AM53" i="74"/>
  <c r="AF53" i="74"/>
  <c r="AC53" i="74"/>
  <c r="Z53" i="74"/>
  <c r="U53" i="74"/>
  <c r="O53" i="74"/>
  <c r="L53" i="74"/>
  <c r="I53" i="74"/>
  <c r="AM52" i="74"/>
  <c r="AF52" i="74"/>
  <c r="AC52" i="74"/>
  <c r="Z52" i="74"/>
  <c r="U52" i="74"/>
  <c r="O52" i="74"/>
  <c r="L52" i="74"/>
  <c r="I52" i="74"/>
  <c r="AM51" i="74"/>
  <c r="AF51" i="74"/>
  <c r="AC51" i="74"/>
  <c r="Z51" i="74"/>
  <c r="U51" i="74"/>
  <c r="D51" i="74"/>
  <c r="O51" i="74"/>
  <c r="L51" i="74"/>
  <c r="I51" i="74"/>
  <c r="AM50" i="74"/>
  <c r="AF50" i="74"/>
  <c r="AC50" i="74"/>
  <c r="Z50" i="74"/>
  <c r="U50" i="74"/>
  <c r="R50" i="74"/>
  <c r="O50" i="74"/>
  <c r="L50" i="74"/>
  <c r="I50" i="74"/>
  <c r="AM49" i="74"/>
  <c r="AF49" i="74"/>
  <c r="AC49" i="74"/>
  <c r="Z49" i="74"/>
  <c r="U49" i="74"/>
  <c r="O49" i="74"/>
  <c r="L49" i="74"/>
  <c r="I49" i="74"/>
  <c r="AM48" i="74"/>
  <c r="AF48" i="74"/>
  <c r="AC48" i="74"/>
  <c r="Z48" i="74"/>
  <c r="U48" i="74"/>
  <c r="O48" i="74"/>
  <c r="L48" i="74"/>
  <c r="I48" i="74"/>
  <c r="AM47" i="74"/>
  <c r="AF47" i="74"/>
  <c r="AC47" i="74"/>
  <c r="Z47" i="74"/>
  <c r="U47" i="74"/>
  <c r="O47" i="74"/>
  <c r="L47" i="74"/>
  <c r="I47" i="74"/>
  <c r="AM46" i="74"/>
  <c r="AF46" i="74"/>
  <c r="AC46" i="74"/>
  <c r="Z46" i="74"/>
  <c r="U46" i="74"/>
  <c r="O46" i="74"/>
  <c r="L46" i="74"/>
  <c r="I46" i="74"/>
  <c r="AM45" i="74"/>
  <c r="AF45" i="74"/>
  <c r="AC45" i="74"/>
  <c r="Z45" i="74"/>
  <c r="U45" i="74"/>
  <c r="E45" i="74"/>
  <c r="O45" i="74"/>
  <c r="L45" i="74"/>
  <c r="I45" i="74"/>
  <c r="AR44" i="74"/>
  <c r="AQ44" i="74"/>
  <c r="AP44" i="74"/>
  <c r="AO44" i="74"/>
  <c r="AN44" i="74"/>
  <c r="AL44" i="74"/>
  <c r="AK44" i="74"/>
  <c r="AJ44" i="74"/>
  <c r="AI44" i="74"/>
  <c r="AH44" i="74"/>
  <c r="AG44" i="74"/>
  <c r="AE44" i="74"/>
  <c r="AD44" i="74"/>
  <c r="AB44" i="74"/>
  <c r="AA44" i="74"/>
  <c r="W44" i="74"/>
  <c r="V44" i="74"/>
  <c r="Q44" i="74"/>
  <c r="P44" i="74"/>
  <c r="N44" i="74"/>
  <c r="M44" i="74"/>
  <c r="K44" i="74"/>
  <c r="J44" i="74"/>
  <c r="AM43" i="74"/>
  <c r="AF43" i="74"/>
  <c r="AF40" i="74" s="1"/>
  <c r="AC43" i="74"/>
  <c r="R43" i="74" s="1"/>
  <c r="Z43" i="74"/>
  <c r="U43" i="74"/>
  <c r="O43" i="74"/>
  <c r="L43" i="74"/>
  <c r="I43" i="74"/>
  <c r="AM42" i="74"/>
  <c r="AF42" i="74"/>
  <c r="AC42" i="74"/>
  <c r="Z42" i="74"/>
  <c r="U42" i="74"/>
  <c r="O42" i="74"/>
  <c r="L42" i="74"/>
  <c r="I42" i="74"/>
  <c r="AM41" i="74"/>
  <c r="AF41" i="74"/>
  <c r="AC41" i="74"/>
  <c r="Z41" i="74"/>
  <c r="U41" i="74"/>
  <c r="O41" i="74"/>
  <c r="L41" i="74"/>
  <c r="I41" i="74"/>
  <c r="F41" i="74" s="1"/>
  <c r="AR40" i="74"/>
  <c r="AQ40" i="74"/>
  <c r="AP40" i="74"/>
  <c r="AO40" i="74"/>
  <c r="AN40" i="74"/>
  <c r="AL40" i="74"/>
  <c r="AK40" i="74"/>
  <c r="AJ40" i="74"/>
  <c r="AI40" i="74"/>
  <c r="AH40" i="74"/>
  <c r="AG40" i="74"/>
  <c r="AE40" i="74"/>
  <c r="AD40" i="74"/>
  <c r="AB40" i="74"/>
  <c r="AA40" i="74"/>
  <c r="W40" i="74"/>
  <c r="V40" i="74"/>
  <c r="Q40" i="74"/>
  <c r="P40" i="74"/>
  <c r="N40" i="74"/>
  <c r="M40" i="74"/>
  <c r="K40" i="74"/>
  <c r="J40" i="74"/>
  <c r="AM39" i="74"/>
  <c r="AF39" i="74"/>
  <c r="AC39" i="74"/>
  <c r="Z39" i="74"/>
  <c r="U39" i="74"/>
  <c r="O39" i="74"/>
  <c r="L39" i="74"/>
  <c r="I39" i="74"/>
  <c r="E39" i="74"/>
  <c r="AM38" i="74"/>
  <c r="AF38" i="74"/>
  <c r="AC38" i="74"/>
  <c r="Z38" i="74"/>
  <c r="U38" i="74"/>
  <c r="O38" i="74"/>
  <c r="L38" i="74"/>
  <c r="I38" i="74"/>
  <c r="AM37" i="74"/>
  <c r="AF37" i="74"/>
  <c r="AC37" i="74"/>
  <c r="Z37" i="74"/>
  <c r="U37" i="74"/>
  <c r="O37" i="74"/>
  <c r="L37" i="74"/>
  <c r="I37" i="74"/>
  <c r="AM36" i="74"/>
  <c r="AF36" i="74"/>
  <c r="AC36" i="74"/>
  <c r="Z36" i="74"/>
  <c r="U36" i="74"/>
  <c r="O36" i="74"/>
  <c r="L36" i="74"/>
  <c r="I36" i="74"/>
  <c r="AM35" i="74"/>
  <c r="AF35" i="74"/>
  <c r="AF32" i="74" s="1"/>
  <c r="AC35" i="74"/>
  <c r="Z35" i="74"/>
  <c r="U35" i="74"/>
  <c r="O35" i="74"/>
  <c r="L35" i="74"/>
  <c r="I35" i="74"/>
  <c r="E35" i="74"/>
  <c r="AM34" i="74"/>
  <c r="AF34" i="74"/>
  <c r="AC34" i="74"/>
  <c r="AC32" i="74" s="1"/>
  <c r="Z34" i="74"/>
  <c r="U34" i="74"/>
  <c r="O34" i="74"/>
  <c r="L34" i="74"/>
  <c r="I34" i="74"/>
  <c r="AM33" i="74"/>
  <c r="AF33" i="74"/>
  <c r="AC33" i="74"/>
  <c r="Z33" i="74"/>
  <c r="U33" i="74"/>
  <c r="O33" i="74"/>
  <c r="L33" i="74"/>
  <c r="I33" i="74"/>
  <c r="AR32" i="74"/>
  <c r="AQ32" i="74"/>
  <c r="AP32" i="74"/>
  <c r="AO32" i="74"/>
  <c r="AN32" i="74"/>
  <c r="AL32" i="74"/>
  <c r="AK32" i="74"/>
  <c r="AJ32" i="74"/>
  <c r="AI32" i="74"/>
  <c r="AH32" i="74"/>
  <c r="AG32" i="74"/>
  <c r="AE32" i="74"/>
  <c r="AD32" i="74"/>
  <c r="AB32" i="74"/>
  <c r="AA32" i="74"/>
  <c r="W32" i="74"/>
  <c r="V32" i="74"/>
  <c r="Q32" i="74"/>
  <c r="P32" i="74"/>
  <c r="N32" i="74"/>
  <c r="M32" i="74"/>
  <c r="K32" i="74"/>
  <c r="J32" i="74"/>
  <c r="AM31" i="74"/>
  <c r="AF31" i="74"/>
  <c r="AC31" i="74"/>
  <c r="Z31" i="74"/>
  <c r="U31" i="74"/>
  <c r="O31" i="74"/>
  <c r="L31" i="74"/>
  <c r="I31" i="74"/>
  <c r="AM30" i="74"/>
  <c r="AF30" i="74"/>
  <c r="AC30" i="74"/>
  <c r="Z30" i="74"/>
  <c r="U30" i="74"/>
  <c r="E30" i="74"/>
  <c r="O30" i="74"/>
  <c r="L30" i="74"/>
  <c r="I30" i="74"/>
  <c r="D30" i="74"/>
  <c r="AM29" i="74"/>
  <c r="AF29" i="74"/>
  <c r="AC29" i="74"/>
  <c r="Z29" i="74"/>
  <c r="U29" i="74"/>
  <c r="O29" i="74"/>
  <c r="L29" i="74"/>
  <c r="I29" i="74"/>
  <c r="E29" i="74"/>
  <c r="AM28" i="74"/>
  <c r="AF28" i="74"/>
  <c r="AF25" i="74" s="1"/>
  <c r="AC28" i="74"/>
  <c r="Z28" i="74"/>
  <c r="U28" i="74"/>
  <c r="O28" i="74"/>
  <c r="L28" i="74"/>
  <c r="I28" i="74"/>
  <c r="AM27" i="74"/>
  <c r="AF27" i="74"/>
  <c r="AC27" i="74"/>
  <c r="Z27" i="74"/>
  <c r="U27" i="74"/>
  <c r="O27" i="74"/>
  <c r="L27" i="74"/>
  <c r="I27" i="74"/>
  <c r="AM26" i="74"/>
  <c r="AF26" i="74"/>
  <c r="AC26" i="74"/>
  <c r="Z26" i="74"/>
  <c r="U26" i="74"/>
  <c r="R26" i="74" s="1"/>
  <c r="O26" i="74"/>
  <c r="L26" i="74"/>
  <c r="I26" i="74"/>
  <c r="I25" i="74" s="1"/>
  <c r="AR25" i="74"/>
  <c r="AQ25" i="74"/>
  <c r="AP25" i="74"/>
  <c r="AO25" i="74"/>
  <c r="AN25" i="74"/>
  <c r="AL25" i="74"/>
  <c r="AK25" i="74"/>
  <c r="AJ25" i="74"/>
  <c r="AI25" i="74"/>
  <c r="AH25" i="74"/>
  <c r="AG25" i="74"/>
  <c r="AE25" i="74"/>
  <c r="AD25" i="74"/>
  <c r="AB25" i="74"/>
  <c r="AA25" i="74"/>
  <c r="W25" i="74"/>
  <c r="V25" i="74"/>
  <c r="Q25" i="74"/>
  <c r="P25" i="74"/>
  <c r="N25" i="74"/>
  <c r="M25" i="74"/>
  <c r="K25" i="74"/>
  <c r="J25" i="74"/>
  <c r="AM24" i="74"/>
  <c r="AF24" i="74"/>
  <c r="AC24" i="74"/>
  <c r="Z24" i="74"/>
  <c r="U24" i="74"/>
  <c r="O24" i="74"/>
  <c r="L24" i="74"/>
  <c r="I24" i="74"/>
  <c r="AM23" i="74"/>
  <c r="AF23" i="74"/>
  <c r="AC23" i="74"/>
  <c r="Z23" i="74"/>
  <c r="U23" i="74"/>
  <c r="E23" i="74"/>
  <c r="O23" i="74"/>
  <c r="L23" i="74"/>
  <c r="I23" i="74"/>
  <c r="F23" i="74" s="1"/>
  <c r="D23" i="74"/>
  <c r="AM22" i="74"/>
  <c r="AF22" i="74"/>
  <c r="AC22" i="74"/>
  <c r="Z22" i="74"/>
  <c r="U22" i="74"/>
  <c r="O22" i="74"/>
  <c r="L22" i="74"/>
  <c r="I22" i="74"/>
  <c r="D22" i="74"/>
  <c r="AM21" i="74"/>
  <c r="AF21" i="74"/>
  <c r="AC21" i="74"/>
  <c r="Z21" i="74"/>
  <c r="U21" i="74"/>
  <c r="T19" i="74"/>
  <c r="O21" i="74"/>
  <c r="L21" i="74"/>
  <c r="I21" i="74"/>
  <c r="D21" i="74"/>
  <c r="AM20" i="74"/>
  <c r="AM19" i="74" s="1"/>
  <c r="AF20" i="74"/>
  <c r="AF19" i="74" s="1"/>
  <c r="AC20" i="74"/>
  <c r="Z20" i="74"/>
  <c r="Z19" i="74" s="1"/>
  <c r="U20" i="74"/>
  <c r="O20" i="74"/>
  <c r="L20" i="74"/>
  <c r="L19" i="74" s="1"/>
  <c r="I20" i="74"/>
  <c r="F20" i="74" s="1"/>
  <c r="AR19" i="74"/>
  <c r="AQ19" i="74"/>
  <c r="AP19" i="74"/>
  <c r="AO19" i="74"/>
  <c r="AN19" i="74"/>
  <c r="AL19" i="74"/>
  <c r="AK19" i="74"/>
  <c r="AJ19" i="74"/>
  <c r="AI19" i="74"/>
  <c r="AH19" i="74"/>
  <c r="AG19" i="74"/>
  <c r="AE19" i="74"/>
  <c r="AD19" i="74"/>
  <c r="AB19" i="74"/>
  <c r="AA19" i="74"/>
  <c r="W19" i="74"/>
  <c r="V19" i="74"/>
  <c r="S19" i="74"/>
  <c r="Q19" i="74"/>
  <c r="P19" i="74"/>
  <c r="N19" i="74"/>
  <c r="M19" i="74"/>
  <c r="K19" i="74"/>
  <c r="J19" i="74"/>
  <c r="R46" i="74" l="1"/>
  <c r="D46" i="74"/>
  <c r="C46" i="74" s="1"/>
  <c r="D38" i="74"/>
  <c r="E37" i="74"/>
  <c r="AF44" i="74"/>
  <c r="AF18" i="74" s="1"/>
  <c r="R53" i="74"/>
  <c r="E48" i="74"/>
  <c r="D49" i="74"/>
  <c r="R52" i="74"/>
  <c r="D48" i="74"/>
  <c r="C48" i="74" s="1"/>
  <c r="D45" i="74"/>
  <c r="C45" i="74" s="1"/>
  <c r="F51" i="74"/>
  <c r="L44" i="74"/>
  <c r="H44" i="74"/>
  <c r="E51" i="74"/>
  <c r="C51" i="74" s="1"/>
  <c r="E50" i="74"/>
  <c r="E44" i="74" s="1"/>
  <c r="F48" i="74"/>
  <c r="E52" i="74"/>
  <c r="C52" i="74" s="1"/>
  <c r="F52" i="74"/>
  <c r="R24" i="74"/>
  <c r="O19" i="74"/>
  <c r="F24" i="74"/>
  <c r="G19" i="74"/>
  <c r="D20" i="74"/>
  <c r="H19" i="74"/>
  <c r="F21" i="74"/>
  <c r="AC40" i="74"/>
  <c r="R42" i="74"/>
  <c r="S40" i="74"/>
  <c r="D41" i="74"/>
  <c r="G40" i="74"/>
  <c r="F43" i="74"/>
  <c r="F42" i="74"/>
  <c r="D43" i="74"/>
  <c r="C43" i="74" s="1"/>
  <c r="D47" i="74"/>
  <c r="C47" i="74" s="1"/>
  <c r="D53" i="74"/>
  <c r="C53" i="74" s="1"/>
  <c r="D50" i="74"/>
  <c r="E42" i="74"/>
  <c r="G44" i="74"/>
  <c r="H40" i="74"/>
  <c r="D42" i="74"/>
  <c r="E20" i="74"/>
  <c r="C22" i="74"/>
  <c r="C24" i="74"/>
  <c r="E33" i="74"/>
  <c r="E32" i="74" s="1"/>
  <c r="R35" i="74"/>
  <c r="R39" i="74"/>
  <c r="D33" i="74"/>
  <c r="R37" i="74"/>
  <c r="R33" i="74"/>
  <c r="T32" i="74"/>
  <c r="O32" i="74"/>
  <c r="F34" i="74"/>
  <c r="F38" i="74"/>
  <c r="D35" i="74"/>
  <c r="C35" i="74" s="1"/>
  <c r="D36" i="74"/>
  <c r="C36" i="74" s="1"/>
  <c r="H32" i="74"/>
  <c r="D37" i="74"/>
  <c r="C37" i="74" s="1"/>
  <c r="G32" i="74"/>
  <c r="E26" i="74"/>
  <c r="E25" i="74" s="1"/>
  <c r="H25" i="74"/>
  <c r="C31" i="74"/>
  <c r="E27" i="74"/>
  <c r="G25" i="74"/>
  <c r="U25" i="74"/>
  <c r="P18" i="74"/>
  <c r="L25" i="74"/>
  <c r="F29" i="74"/>
  <c r="F28" i="74"/>
  <c r="C30" i="74"/>
  <c r="AM44" i="74"/>
  <c r="AO18" i="74"/>
  <c r="AM40" i="74"/>
  <c r="AM32" i="74"/>
  <c r="AP18" i="74"/>
  <c r="AM25" i="74"/>
  <c r="AR18" i="74"/>
  <c r="AQ18" i="74"/>
  <c r="AN18" i="74"/>
  <c r="R54" i="74"/>
  <c r="AJ18" i="74"/>
  <c r="AI18" i="74"/>
  <c r="AK18" i="74"/>
  <c r="AL18" i="74"/>
  <c r="AC44" i="74"/>
  <c r="R49" i="74"/>
  <c r="R48" i="74"/>
  <c r="R45" i="74"/>
  <c r="Z44" i="74"/>
  <c r="R41" i="74"/>
  <c r="R40" i="74" s="1"/>
  <c r="Z40" i="74"/>
  <c r="AG18" i="74"/>
  <c r="C39" i="74"/>
  <c r="R34" i="74"/>
  <c r="AD18" i="74"/>
  <c r="R38" i="74"/>
  <c r="AA18" i="74"/>
  <c r="R36" i="74"/>
  <c r="AH18" i="74"/>
  <c r="R27" i="74"/>
  <c r="R31" i="74"/>
  <c r="R30" i="74"/>
  <c r="AC25" i="74"/>
  <c r="Z25" i="74"/>
  <c r="AB18" i="74"/>
  <c r="AE18" i="74"/>
  <c r="R23" i="74"/>
  <c r="AC19" i="74"/>
  <c r="R22" i="74"/>
  <c r="R21" i="74"/>
  <c r="U19" i="74"/>
  <c r="V18" i="74"/>
  <c r="R28" i="74"/>
  <c r="R51" i="74"/>
  <c r="W18" i="74"/>
  <c r="R47" i="74"/>
  <c r="C41" i="74"/>
  <c r="C49" i="74"/>
  <c r="C29" i="74"/>
  <c r="C23" i="74"/>
  <c r="F47" i="74"/>
  <c r="O44" i="74"/>
  <c r="I44" i="74"/>
  <c r="F45" i="74"/>
  <c r="F53" i="74"/>
  <c r="F49" i="74"/>
  <c r="F50" i="74"/>
  <c r="O40" i="74"/>
  <c r="L40" i="74"/>
  <c r="F40" i="74"/>
  <c r="F36" i="74"/>
  <c r="F39" i="74"/>
  <c r="F35" i="74"/>
  <c r="F37" i="74"/>
  <c r="K18" i="74"/>
  <c r="J18" i="74"/>
  <c r="F33" i="74"/>
  <c r="F26" i="74"/>
  <c r="O25" i="74"/>
  <c r="M18" i="74"/>
  <c r="F30" i="74"/>
  <c r="F31" i="74"/>
  <c r="F22" i="74"/>
  <c r="Q18" i="74"/>
  <c r="N18" i="74"/>
  <c r="F19" i="74"/>
  <c r="C28" i="74"/>
  <c r="C38" i="74"/>
  <c r="C27" i="74"/>
  <c r="D25" i="74"/>
  <c r="C34" i="74"/>
  <c r="F55" i="74"/>
  <c r="E21" i="74"/>
  <c r="C21" i="74" s="1"/>
  <c r="S32" i="74"/>
  <c r="C33" i="74"/>
  <c r="F54" i="74"/>
  <c r="R20" i="74"/>
  <c r="S25" i="74"/>
  <c r="I32" i="74"/>
  <c r="U32" i="74"/>
  <c r="T40" i="74"/>
  <c r="S44" i="74"/>
  <c r="T25" i="74"/>
  <c r="I40" i="74"/>
  <c r="U40" i="74"/>
  <c r="T44" i="74"/>
  <c r="U44" i="74"/>
  <c r="G55" i="74"/>
  <c r="L32" i="74"/>
  <c r="Z32" i="74"/>
  <c r="H55" i="74"/>
  <c r="R29" i="74"/>
  <c r="F46" i="74"/>
  <c r="H54" i="74"/>
  <c r="I19" i="74"/>
  <c r="R44" i="74" l="1"/>
  <c r="C50" i="74"/>
  <c r="D44" i="74"/>
  <c r="C20" i="74"/>
  <c r="D19" i="74"/>
  <c r="D40" i="74"/>
  <c r="L18" i="74"/>
  <c r="C42" i="74"/>
  <c r="H18" i="74"/>
  <c r="E40" i="74"/>
  <c r="C44" i="74"/>
  <c r="C40" i="74"/>
  <c r="T18" i="74"/>
  <c r="R32" i="74"/>
  <c r="D32" i="74"/>
  <c r="G18" i="74"/>
  <c r="C26" i="74"/>
  <c r="C25" i="74" s="1"/>
  <c r="AC18" i="74"/>
  <c r="F25" i="74"/>
  <c r="AM18" i="74"/>
  <c r="Z18" i="74"/>
  <c r="R25" i="74"/>
  <c r="R19" i="74"/>
  <c r="U18" i="74"/>
  <c r="S18" i="74"/>
  <c r="C32" i="74"/>
  <c r="F44" i="74"/>
  <c r="O18" i="74"/>
  <c r="I18" i="74"/>
  <c r="F32" i="74"/>
  <c r="F18" i="74" s="1"/>
  <c r="E19" i="74"/>
  <c r="C19" i="74"/>
  <c r="D18" i="74" l="1"/>
  <c r="R18" i="74"/>
  <c r="E18" i="74"/>
  <c r="C18" i="74"/>
  <c r="M41" i="129" l="1"/>
  <c r="L41" i="129"/>
  <c r="K41" i="129"/>
  <c r="J41" i="129"/>
  <c r="I41" i="129"/>
  <c r="H41" i="129"/>
  <c r="M37" i="129"/>
  <c r="L37" i="129"/>
  <c r="K37" i="129"/>
  <c r="J37" i="129"/>
  <c r="I37" i="129"/>
  <c r="H37" i="129"/>
  <c r="M29" i="129"/>
  <c r="L29" i="129"/>
  <c r="K29" i="129"/>
  <c r="J29" i="129"/>
  <c r="I29" i="129"/>
  <c r="H29" i="129"/>
  <c r="M22" i="129"/>
  <c r="L22" i="129"/>
  <c r="K22" i="129"/>
  <c r="J22" i="129"/>
  <c r="I22" i="129"/>
  <c r="H22" i="129"/>
  <c r="M16" i="129"/>
  <c r="L16" i="129"/>
  <c r="K16" i="129"/>
  <c r="J16" i="129"/>
  <c r="I16" i="129"/>
  <c r="H16" i="129"/>
  <c r="Y53" i="124"/>
  <c r="X53" i="124"/>
  <c r="W53" i="124" s="1"/>
  <c r="V53" i="124"/>
  <c r="S53" i="124" s="1"/>
  <c r="U53" i="124"/>
  <c r="T53" i="124" s="1"/>
  <c r="N53" i="124"/>
  <c r="M53" i="124"/>
  <c r="L53" i="124"/>
  <c r="K53" i="124"/>
  <c r="J53" i="124"/>
  <c r="I53" i="124"/>
  <c r="H53" i="124"/>
  <c r="G53" i="124"/>
  <c r="F53" i="124"/>
  <c r="E53" i="124"/>
  <c r="D53" i="124"/>
  <c r="C53" i="124"/>
  <c r="Y50" i="124"/>
  <c r="X50" i="124"/>
  <c r="W50" i="124" s="1"/>
  <c r="V50" i="124"/>
  <c r="S50" i="124" s="1"/>
  <c r="U50" i="124"/>
  <c r="R50" i="124" s="1"/>
  <c r="N50" i="124"/>
  <c r="M50" i="124"/>
  <c r="L50" i="124"/>
  <c r="K50" i="124"/>
  <c r="J50" i="124"/>
  <c r="I50" i="124"/>
  <c r="H50" i="124"/>
  <c r="G50" i="124"/>
  <c r="F50" i="124"/>
  <c r="E50" i="124"/>
  <c r="D50" i="124"/>
  <c r="C50" i="124"/>
  <c r="E35" i="124"/>
  <c r="D35" i="124"/>
  <c r="C35" i="124"/>
  <c r="Y34" i="124"/>
  <c r="X34" i="124"/>
  <c r="W34" i="124"/>
  <c r="V34" i="124"/>
  <c r="U34" i="124"/>
  <c r="T34" i="124"/>
  <c r="S34" i="124"/>
  <c r="R34" i="124"/>
  <c r="Q34" i="124"/>
  <c r="N34" i="124"/>
  <c r="M34" i="124"/>
  <c r="L34" i="124"/>
  <c r="K34" i="124"/>
  <c r="J34" i="124"/>
  <c r="I34" i="124"/>
  <c r="H34" i="124"/>
  <c r="G34" i="124"/>
  <c r="F34" i="124"/>
  <c r="AB28" i="124"/>
  <c r="AA28" i="124"/>
  <c r="Z28" i="124"/>
  <c r="Y28" i="124"/>
  <c r="X28" i="124"/>
  <c r="W28" i="124"/>
  <c r="V28" i="124"/>
  <c r="U28" i="124"/>
  <c r="T28" i="124"/>
  <c r="S28" i="124"/>
  <c r="R28" i="124"/>
  <c r="Q28" i="124"/>
  <c r="N28" i="124"/>
  <c r="M28" i="124"/>
  <c r="L28" i="124"/>
  <c r="K28" i="124"/>
  <c r="J28" i="124"/>
  <c r="I28" i="124"/>
  <c r="H28" i="124"/>
  <c r="G28" i="124"/>
  <c r="F28" i="124"/>
  <c r="E28" i="124"/>
  <c r="D28" i="124"/>
  <c r="C28" i="124"/>
  <c r="AB20" i="124"/>
  <c r="AA20" i="124"/>
  <c r="Z20" i="124"/>
  <c r="Y20" i="124"/>
  <c r="X20" i="124"/>
  <c r="W20" i="124"/>
  <c r="V20" i="124"/>
  <c r="U20" i="124"/>
  <c r="T20" i="124"/>
  <c r="S20" i="124"/>
  <c r="R20" i="124"/>
  <c r="Q20" i="124"/>
  <c r="N20" i="124"/>
  <c r="M20" i="124"/>
  <c r="L20" i="124"/>
  <c r="K20" i="124"/>
  <c r="J20" i="124"/>
  <c r="I20" i="124"/>
  <c r="H20" i="124"/>
  <c r="G20" i="124"/>
  <c r="F20" i="124"/>
  <c r="E20" i="124"/>
  <c r="D20" i="124"/>
  <c r="C20" i="124"/>
  <c r="W46" i="94"/>
  <c r="E46" i="94"/>
  <c r="D46" i="94"/>
  <c r="C46" i="94"/>
  <c r="AB46" i="94"/>
  <c r="AA46" i="94"/>
  <c r="Z46" i="94"/>
  <c r="Y46" i="94"/>
  <c r="X46" i="94"/>
  <c r="V46" i="94"/>
  <c r="U46" i="94"/>
  <c r="T46" i="94"/>
  <c r="S46" i="94"/>
  <c r="R46" i="94"/>
  <c r="Q46" i="94"/>
  <c r="N46" i="94"/>
  <c r="M46" i="94"/>
  <c r="L46" i="94"/>
  <c r="CZ46" i="94" s="1"/>
  <c r="K46" i="94"/>
  <c r="J46" i="94"/>
  <c r="I46" i="94"/>
  <c r="H46" i="94"/>
  <c r="G46" i="94"/>
  <c r="F46" i="94"/>
  <c r="CX46" i="94" s="1"/>
  <c r="AB42" i="94"/>
  <c r="AA42" i="94"/>
  <c r="Z42" i="94"/>
  <c r="Y42" i="94"/>
  <c r="X42" i="94"/>
  <c r="W42" i="94"/>
  <c r="V42" i="94"/>
  <c r="U42" i="94"/>
  <c r="T42" i="94"/>
  <c r="DB42" i="94" s="1"/>
  <c r="S42" i="94"/>
  <c r="R42" i="94"/>
  <c r="Q42" i="94"/>
  <c r="N42" i="94"/>
  <c r="M42" i="94"/>
  <c r="L42" i="94"/>
  <c r="CZ42" i="94" s="1"/>
  <c r="K42" i="94"/>
  <c r="J42" i="94"/>
  <c r="I42" i="94"/>
  <c r="CY42" i="94" s="1"/>
  <c r="H42" i="94"/>
  <c r="G42" i="94"/>
  <c r="F42" i="94"/>
  <c r="E42" i="94"/>
  <c r="D42" i="94"/>
  <c r="C42" i="94"/>
  <c r="AB34" i="94"/>
  <c r="AA34" i="94"/>
  <c r="Z34" i="94"/>
  <c r="Y34" i="94"/>
  <c r="X34" i="94"/>
  <c r="W34" i="94"/>
  <c r="V34" i="94"/>
  <c r="U34" i="94"/>
  <c r="T34" i="94"/>
  <c r="DB34" i="94" s="1"/>
  <c r="S34" i="94"/>
  <c r="R34" i="94"/>
  <c r="Q34" i="94"/>
  <c r="N34" i="94"/>
  <c r="M34" i="94"/>
  <c r="L34" i="94"/>
  <c r="CZ34" i="94" s="1"/>
  <c r="K34" i="94"/>
  <c r="J34" i="94"/>
  <c r="I34" i="94"/>
  <c r="CY34" i="94" s="1"/>
  <c r="H34" i="94"/>
  <c r="G34" i="94"/>
  <c r="F34" i="94"/>
  <c r="E34" i="94"/>
  <c r="D34" i="94"/>
  <c r="C34" i="94"/>
  <c r="AB27" i="94"/>
  <c r="AA27" i="94"/>
  <c r="Z27" i="94"/>
  <c r="Y27" i="94"/>
  <c r="X27" i="94"/>
  <c r="W27" i="94"/>
  <c r="V27" i="94"/>
  <c r="U27" i="94"/>
  <c r="T27" i="94"/>
  <c r="S27" i="94"/>
  <c r="R27" i="94"/>
  <c r="Q27" i="94"/>
  <c r="N27" i="94"/>
  <c r="M27" i="94"/>
  <c r="L27" i="94"/>
  <c r="CZ27" i="94" s="1"/>
  <c r="K27" i="94"/>
  <c r="J27" i="94"/>
  <c r="I27" i="94"/>
  <c r="CY27" i="94" s="1"/>
  <c r="H27" i="94"/>
  <c r="G27" i="94"/>
  <c r="F27" i="94"/>
  <c r="CX27" i="94" s="1"/>
  <c r="E27" i="94"/>
  <c r="D27" i="94"/>
  <c r="C27" i="94"/>
  <c r="AB21" i="94"/>
  <c r="AA21" i="94"/>
  <c r="Z21" i="94"/>
  <c r="Y21" i="94"/>
  <c r="X21" i="94"/>
  <c r="W21" i="94"/>
  <c r="V21" i="94"/>
  <c r="U21" i="94"/>
  <c r="T21" i="94"/>
  <c r="S21" i="94"/>
  <c r="R21" i="94"/>
  <c r="Q21" i="94"/>
  <c r="N21" i="94"/>
  <c r="M21" i="94"/>
  <c r="L21" i="94"/>
  <c r="CZ21" i="94" s="1"/>
  <c r="K21" i="94"/>
  <c r="K20" i="94" s="1"/>
  <c r="J21" i="94"/>
  <c r="I21" i="94"/>
  <c r="H21" i="94"/>
  <c r="H20" i="94" s="1"/>
  <c r="G21" i="94"/>
  <c r="F21" i="94"/>
  <c r="E21" i="94"/>
  <c r="D21" i="94"/>
  <c r="C21" i="94"/>
  <c r="H212" i="132"/>
  <c r="H211" i="132"/>
  <c r="H210" i="132"/>
  <c r="N202" i="132"/>
  <c r="H202" i="132"/>
  <c r="N201" i="132"/>
  <c r="H201" i="132"/>
  <c r="N200" i="132"/>
  <c r="H200" i="132"/>
  <c r="N148" i="132"/>
  <c r="N147" i="132"/>
  <c r="N146" i="132"/>
  <c r="N145" i="132"/>
  <c r="N144" i="132"/>
  <c r="N143" i="132"/>
  <c r="N142" i="132"/>
  <c r="N141" i="132"/>
  <c r="N140" i="132"/>
  <c r="N139" i="132"/>
  <c r="N138" i="132"/>
  <c r="N137" i="132"/>
  <c r="N136" i="132"/>
  <c r="N135" i="132"/>
  <c r="N134" i="132"/>
  <c r="N133" i="132"/>
  <c r="P132" i="132"/>
  <c r="O132" i="132"/>
  <c r="O13" i="132" s="1"/>
  <c r="M132" i="132"/>
  <c r="M13" i="132" s="1"/>
  <c r="N131" i="132"/>
  <c r="H131" i="132"/>
  <c r="N130" i="132"/>
  <c r="H130" i="132"/>
  <c r="N129" i="132"/>
  <c r="H129" i="132"/>
  <c r="N128" i="132"/>
  <c r="H128" i="132"/>
  <c r="N127" i="132"/>
  <c r="H127" i="132"/>
  <c r="N83" i="132"/>
  <c r="H83" i="132"/>
  <c r="N82" i="132"/>
  <c r="H82" i="132"/>
  <c r="N81" i="132"/>
  <c r="H81" i="132"/>
  <c r="N80" i="132"/>
  <c r="H80" i="132"/>
  <c r="N79" i="132"/>
  <c r="H79" i="132"/>
  <c r="N78" i="132"/>
  <c r="H78" i="132"/>
  <c r="N77" i="132"/>
  <c r="H77" i="132"/>
  <c r="N76" i="132"/>
  <c r="H76" i="132"/>
  <c r="N75" i="132"/>
  <c r="H75" i="132"/>
  <c r="N74" i="132"/>
  <c r="N72" i="132"/>
  <c r="N71" i="132"/>
  <c r="N70" i="132"/>
  <c r="N69" i="132"/>
  <c r="N68" i="132"/>
  <c r="N67" i="132"/>
  <c r="N66" i="132"/>
  <c r="N65" i="132"/>
  <c r="N64" i="132"/>
  <c r="N63" i="132"/>
  <c r="N62" i="132"/>
  <c r="N61" i="132"/>
  <c r="N60" i="132"/>
  <c r="N59" i="132"/>
  <c r="N58" i="132"/>
  <c r="N57" i="132"/>
  <c r="N56" i="132"/>
  <c r="N55" i="132"/>
  <c r="E55" i="132" s="1"/>
  <c r="G55" i="132"/>
  <c r="F55" i="132"/>
  <c r="N54" i="132"/>
  <c r="N53" i="132"/>
  <c r="N52" i="132"/>
  <c r="N51" i="132"/>
  <c r="N50" i="132"/>
  <c r="N49" i="132"/>
  <c r="N48" i="132"/>
  <c r="N47" i="132"/>
  <c r="N46" i="132"/>
  <c r="N45" i="132"/>
  <c r="N44" i="132"/>
  <c r="N43" i="132"/>
  <c r="N42" i="132"/>
  <c r="N41" i="132"/>
  <c r="N39" i="132" s="1"/>
  <c r="N40" i="132"/>
  <c r="P39" i="132"/>
  <c r="P13" i="132" s="1"/>
  <c r="O39" i="132"/>
  <c r="G39" i="132"/>
  <c r="F39" i="132"/>
  <c r="F13" i="132" s="1"/>
  <c r="E39" i="132"/>
  <c r="M16" i="132"/>
  <c r="L16" i="132"/>
  <c r="L13" i="132" s="1"/>
  <c r="K16" i="132"/>
  <c r="J16" i="132"/>
  <c r="J13" i="132" s="1"/>
  <c r="I16" i="132"/>
  <c r="I13" i="132" s="1"/>
  <c r="H16" i="132"/>
  <c r="N15" i="132"/>
  <c r="K15" i="132"/>
  <c r="K14" i="132" s="1"/>
  <c r="P14" i="132"/>
  <c r="O14" i="132"/>
  <c r="N14" i="132"/>
  <c r="M14" i="132"/>
  <c r="L14" i="132"/>
  <c r="J14" i="132"/>
  <c r="I14" i="132"/>
  <c r="H14" i="132"/>
  <c r="G14" i="132"/>
  <c r="F14" i="132"/>
  <c r="E14" i="132"/>
  <c r="Y48" i="128"/>
  <c r="H48" i="128" s="1"/>
  <c r="X48" i="128"/>
  <c r="G48" i="128" s="1"/>
  <c r="W48" i="128"/>
  <c r="AF47" i="128"/>
  <c r="AU47" i="128" s="1"/>
  <c r="AC47" i="128"/>
  <c r="AT47" i="128" s="1"/>
  <c r="Z47" i="128"/>
  <c r="Y47" i="128"/>
  <c r="H47" i="128" s="1"/>
  <c r="X47" i="128"/>
  <c r="G47" i="128" s="1"/>
  <c r="F47" i="128" s="1"/>
  <c r="AK47" i="128" s="1"/>
  <c r="C47" i="128"/>
  <c r="AJ47" i="128" s="1"/>
  <c r="Y46" i="128"/>
  <c r="H46" i="128" s="1"/>
  <c r="X46" i="128"/>
  <c r="G46" i="128" s="1"/>
  <c r="W46" i="128"/>
  <c r="Y45" i="128"/>
  <c r="H45" i="128" s="1"/>
  <c r="X45" i="128"/>
  <c r="G45" i="128" s="1"/>
  <c r="W45" i="128"/>
  <c r="Y44" i="128"/>
  <c r="H44" i="128" s="1"/>
  <c r="X44" i="128"/>
  <c r="G44" i="128" s="1"/>
  <c r="W44" i="128"/>
  <c r="Y43" i="128"/>
  <c r="H43" i="128" s="1"/>
  <c r="X43" i="128"/>
  <c r="G43" i="128" s="1"/>
  <c r="F43" i="128" s="1"/>
  <c r="AK43" i="128" s="1"/>
  <c r="W43" i="128"/>
  <c r="Y42" i="128"/>
  <c r="H42" i="128" s="1"/>
  <c r="X42" i="128"/>
  <c r="G42" i="128" s="1"/>
  <c r="F42" i="128" s="1"/>
  <c r="AK42" i="128" s="1"/>
  <c r="W42" i="128"/>
  <c r="AF41" i="128"/>
  <c r="AU41" i="128" s="1"/>
  <c r="AC41" i="128"/>
  <c r="AT41" i="128" s="1"/>
  <c r="Z41" i="128"/>
  <c r="AS41" i="128" s="1"/>
  <c r="Y41" i="128"/>
  <c r="H41" i="128" s="1"/>
  <c r="X41" i="128"/>
  <c r="G41" i="128" s="1"/>
  <c r="F41" i="128" s="1"/>
  <c r="AK41" i="128" s="1"/>
  <c r="C41" i="128"/>
  <c r="AJ41" i="128" s="1"/>
  <c r="AF40" i="128"/>
  <c r="AU40" i="128" s="1"/>
  <c r="AC40" i="128"/>
  <c r="Z40" i="128"/>
  <c r="AS40" i="128" s="1"/>
  <c r="Y40" i="128"/>
  <c r="H40" i="128" s="1"/>
  <c r="X40" i="128"/>
  <c r="G40" i="128" s="1"/>
  <c r="F40" i="128" s="1"/>
  <c r="AK40" i="128" s="1"/>
  <c r="C40" i="128"/>
  <c r="AJ40" i="128" s="1"/>
  <c r="AH39" i="128"/>
  <c r="AG39" i="128"/>
  <c r="AE39" i="128"/>
  <c r="AD39" i="128"/>
  <c r="AB39" i="128"/>
  <c r="AA39" i="128"/>
  <c r="V39" i="128"/>
  <c r="U39" i="128"/>
  <c r="Q39" i="128"/>
  <c r="N39" i="128"/>
  <c r="M39" i="128"/>
  <c r="E39" i="128"/>
  <c r="D39" i="128"/>
  <c r="Y38" i="128"/>
  <c r="H38" i="128" s="1"/>
  <c r="X38" i="128"/>
  <c r="W38" i="128"/>
  <c r="Y37" i="128"/>
  <c r="H37" i="128" s="1"/>
  <c r="X37" i="128"/>
  <c r="G37" i="128" s="1"/>
  <c r="F37" i="128" s="1"/>
  <c r="AK37" i="128" s="1"/>
  <c r="W37" i="128"/>
  <c r="Y36" i="128"/>
  <c r="X36" i="128"/>
  <c r="G36" i="128" s="1"/>
  <c r="W36" i="128"/>
  <c r="AH35" i="128"/>
  <c r="AG35" i="128"/>
  <c r="AF35" i="128"/>
  <c r="AE35" i="128"/>
  <c r="AD35" i="128"/>
  <c r="AC35" i="128"/>
  <c r="AB35" i="128"/>
  <c r="AA35" i="128"/>
  <c r="Z35" i="128"/>
  <c r="AS35" i="128" s="1"/>
  <c r="V35" i="128"/>
  <c r="U35" i="128"/>
  <c r="Q35" i="128"/>
  <c r="P35" i="128"/>
  <c r="N35" i="128"/>
  <c r="M35" i="128"/>
  <c r="E35" i="128"/>
  <c r="D35" i="128"/>
  <c r="Y34" i="128"/>
  <c r="H34" i="128" s="1"/>
  <c r="X34" i="128"/>
  <c r="G34" i="128" s="1"/>
  <c r="W34" i="128"/>
  <c r="Y33" i="128"/>
  <c r="H33" i="128" s="1"/>
  <c r="X33" i="128"/>
  <c r="G33" i="128" s="1"/>
  <c r="W33" i="128"/>
  <c r="Y32" i="128"/>
  <c r="H32" i="128" s="1"/>
  <c r="X32" i="128"/>
  <c r="G32" i="128" s="1"/>
  <c r="W32" i="128"/>
  <c r="Y31" i="128"/>
  <c r="H31" i="128" s="1"/>
  <c r="X31" i="128"/>
  <c r="G31" i="128" s="1"/>
  <c r="W31" i="128"/>
  <c r="Y30" i="128"/>
  <c r="H30" i="128" s="1"/>
  <c r="X30" i="128"/>
  <c r="G30" i="128" s="1"/>
  <c r="W30" i="128"/>
  <c r="Y29" i="128"/>
  <c r="X29" i="128"/>
  <c r="G29" i="128" s="1"/>
  <c r="W29" i="128"/>
  <c r="Y28" i="128"/>
  <c r="H28" i="128" s="1"/>
  <c r="X28" i="128"/>
  <c r="G28" i="128" s="1"/>
  <c r="W28" i="128"/>
  <c r="AH27" i="128"/>
  <c r="AG27" i="128"/>
  <c r="AF27" i="128"/>
  <c r="AE27" i="128"/>
  <c r="AD27" i="128"/>
  <c r="AC27" i="128"/>
  <c r="AT27" i="128" s="1"/>
  <c r="AB27" i="128"/>
  <c r="AA27" i="128"/>
  <c r="Z27" i="128"/>
  <c r="V27" i="128"/>
  <c r="U27" i="128"/>
  <c r="Q27" i="128"/>
  <c r="P27" i="128"/>
  <c r="N27" i="128"/>
  <c r="M27" i="128"/>
  <c r="E27" i="128"/>
  <c r="D27" i="128"/>
  <c r="Y26" i="128"/>
  <c r="H26" i="128" s="1"/>
  <c r="X26" i="128"/>
  <c r="G26" i="128" s="1"/>
  <c r="F26" i="128" s="1"/>
  <c r="AK26" i="128" s="1"/>
  <c r="W26" i="128"/>
  <c r="Y25" i="128"/>
  <c r="H25" i="128" s="1"/>
  <c r="X25" i="128"/>
  <c r="G25" i="128" s="1"/>
  <c r="F25" i="128" s="1"/>
  <c r="AK25" i="128" s="1"/>
  <c r="W25" i="128"/>
  <c r="Y24" i="128"/>
  <c r="H24" i="128" s="1"/>
  <c r="X24" i="128"/>
  <c r="G24" i="128" s="1"/>
  <c r="W24" i="128"/>
  <c r="Y23" i="128"/>
  <c r="X23" i="128"/>
  <c r="G23" i="128" s="1"/>
  <c r="W23" i="128"/>
  <c r="Y22" i="128"/>
  <c r="H22" i="128" s="1"/>
  <c r="X22" i="128"/>
  <c r="G22" i="128" s="1"/>
  <c r="F22" i="128" s="1"/>
  <c r="AK22" i="128" s="1"/>
  <c r="W22" i="128"/>
  <c r="Y21" i="128"/>
  <c r="H21" i="128" s="1"/>
  <c r="X21" i="128"/>
  <c r="G21" i="128" s="1"/>
  <c r="F21" i="128" s="1"/>
  <c r="AK21" i="128" s="1"/>
  <c r="W21" i="128"/>
  <c r="AH20" i="128"/>
  <c r="AG20" i="128"/>
  <c r="AF20" i="128"/>
  <c r="AU20" i="128" s="1"/>
  <c r="AE20" i="128"/>
  <c r="AD20" i="128"/>
  <c r="AC20" i="128"/>
  <c r="AB20" i="128"/>
  <c r="AA20" i="128"/>
  <c r="Z20" i="128"/>
  <c r="V20" i="128"/>
  <c r="U20" i="128"/>
  <c r="Q20" i="128"/>
  <c r="P20" i="128"/>
  <c r="N20" i="128"/>
  <c r="M20" i="128"/>
  <c r="E20" i="128"/>
  <c r="D20" i="128"/>
  <c r="Y19" i="128"/>
  <c r="H19" i="128" s="1"/>
  <c r="X19" i="128"/>
  <c r="G19" i="128" s="1"/>
  <c r="F19" i="128" s="1"/>
  <c r="AK19" i="128" s="1"/>
  <c r="W19" i="128"/>
  <c r="Y18" i="128"/>
  <c r="H18" i="128" s="1"/>
  <c r="X18" i="128"/>
  <c r="G18" i="128" s="1"/>
  <c r="F18" i="128" s="1"/>
  <c r="AK18" i="128" s="1"/>
  <c r="W18" i="128"/>
  <c r="Y17" i="128"/>
  <c r="X17" i="128"/>
  <c r="G17" i="128" s="1"/>
  <c r="W17" i="128"/>
  <c r="Y16" i="128"/>
  <c r="H16" i="128" s="1"/>
  <c r="X16" i="128"/>
  <c r="G16" i="128" s="1"/>
  <c r="W16" i="128"/>
  <c r="Y15" i="128"/>
  <c r="H15" i="128" s="1"/>
  <c r="X15" i="128"/>
  <c r="G15" i="128" s="1"/>
  <c r="F15" i="128" s="1"/>
  <c r="AK15" i="128" s="1"/>
  <c r="W15" i="128"/>
  <c r="AH14" i="128"/>
  <c r="AG14" i="128"/>
  <c r="AF14" i="128"/>
  <c r="AU14" i="128" s="1"/>
  <c r="AE14" i="128"/>
  <c r="AD14" i="128"/>
  <c r="AC14" i="128"/>
  <c r="AB14" i="128"/>
  <c r="AA14" i="128"/>
  <c r="Z14" i="128"/>
  <c r="V14" i="128"/>
  <c r="U14" i="128"/>
  <c r="T14" i="128"/>
  <c r="Q14" i="128"/>
  <c r="P14" i="128"/>
  <c r="N14" i="128"/>
  <c r="M14" i="128"/>
  <c r="E14" i="128"/>
  <c r="D14" i="128"/>
  <c r="AC44" i="127"/>
  <c r="AB44" i="127"/>
  <c r="AA44" i="127"/>
  <c r="Z44" i="127"/>
  <c r="Y44" i="127"/>
  <c r="X44" i="127"/>
  <c r="W44" i="127"/>
  <c r="V44" i="127"/>
  <c r="U44" i="127"/>
  <c r="T44" i="127"/>
  <c r="S44" i="127"/>
  <c r="Q44" i="127"/>
  <c r="M44" i="127"/>
  <c r="L44" i="127"/>
  <c r="K44" i="127"/>
  <c r="J44" i="127"/>
  <c r="I44" i="127"/>
  <c r="H44" i="127"/>
  <c r="G44" i="127"/>
  <c r="F44" i="127"/>
  <c r="E44" i="127"/>
  <c r="D44" i="127"/>
  <c r="C44" i="127"/>
  <c r="AC40" i="127"/>
  <c r="AB40" i="127"/>
  <c r="AA40" i="127"/>
  <c r="Z40" i="127"/>
  <c r="Y40" i="127"/>
  <c r="X40" i="127"/>
  <c r="W40" i="127"/>
  <c r="V40" i="127"/>
  <c r="U40" i="127"/>
  <c r="T40" i="127"/>
  <c r="S40" i="127"/>
  <c r="R40" i="127"/>
  <c r="Q40" i="127"/>
  <c r="M40" i="127"/>
  <c r="L40" i="127"/>
  <c r="K40" i="127"/>
  <c r="J40" i="127"/>
  <c r="I40" i="127"/>
  <c r="H40" i="127"/>
  <c r="G40" i="127"/>
  <c r="F40" i="127"/>
  <c r="E40" i="127"/>
  <c r="D40" i="127"/>
  <c r="C40" i="127"/>
  <c r="AC32" i="127"/>
  <c r="AB32" i="127"/>
  <c r="AA32" i="127"/>
  <c r="Z32" i="127"/>
  <c r="Y32" i="127"/>
  <c r="X32" i="127"/>
  <c r="W32" i="127"/>
  <c r="V32" i="127"/>
  <c r="U32" i="127"/>
  <c r="T32" i="127"/>
  <c r="S32" i="127"/>
  <c r="R32" i="127"/>
  <c r="Q32" i="127"/>
  <c r="M32" i="127"/>
  <c r="L32" i="127"/>
  <c r="K32" i="127"/>
  <c r="J32" i="127"/>
  <c r="I32" i="127"/>
  <c r="H32" i="127"/>
  <c r="G32" i="127"/>
  <c r="F32" i="127"/>
  <c r="E32" i="127"/>
  <c r="D32" i="127"/>
  <c r="C32" i="127"/>
  <c r="AC25" i="127"/>
  <c r="AB25" i="127"/>
  <c r="AA25" i="127"/>
  <c r="Z25" i="127"/>
  <c r="Y25" i="127"/>
  <c r="X25" i="127"/>
  <c r="W25" i="127"/>
  <c r="V25" i="127"/>
  <c r="U25" i="127"/>
  <c r="T25" i="127"/>
  <c r="S25" i="127"/>
  <c r="R25" i="127"/>
  <c r="Q25" i="127"/>
  <c r="M25" i="127"/>
  <c r="L25" i="127"/>
  <c r="K25" i="127"/>
  <c r="J25" i="127"/>
  <c r="I25" i="127"/>
  <c r="H25" i="127"/>
  <c r="G25" i="127"/>
  <c r="F25" i="127"/>
  <c r="E25" i="127"/>
  <c r="D25" i="127"/>
  <c r="C25" i="127"/>
  <c r="AC19" i="127"/>
  <c r="AB19" i="127"/>
  <c r="AA19" i="127"/>
  <c r="Z19" i="127"/>
  <c r="Y19" i="127"/>
  <c r="X19" i="127"/>
  <c r="W19" i="127"/>
  <c r="V19" i="127"/>
  <c r="U19" i="127"/>
  <c r="T19" i="127"/>
  <c r="S19" i="127"/>
  <c r="R19" i="127"/>
  <c r="Q19" i="127"/>
  <c r="M19" i="127"/>
  <c r="L19" i="127"/>
  <c r="K19" i="127"/>
  <c r="J19" i="127"/>
  <c r="I19" i="127"/>
  <c r="H19" i="127"/>
  <c r="G19" i="127"/>
  <c r="G18" i="127" s="1"/>
  <c r="F19" i="127"/>
  <c r="E19" i="127"/>
  <c r="D19" i="127"/>
  <c r="C19" i="127"/>
  <c r="M18" i="127"/>
  <c r="C50" i="129"/>
  <c r="C49" i="129"/>
  <c r="C48" i="129"/>
  <c r="C47" i="129"/>
  <c r="C46" i="129"/>
  <c r="C45" i="129"/>
  <c r="U41" i="129"/>
  <c r="C44" i="129"/>
  <c r="C43" i="129"/>
  <c r="C42" i="129"/>
  <c r="AC41" i="129"/>
  <c r="AB41" i="129"/>
  <c r="AA41" i="129"/>
  <c r="Z41" i="129"/>
  <c r="Y41" i="129"/>
  <c r="X41" i="129"/>
  <c r="W41" i="129"/>
  <c r="V41" i="129"/>
  <c r="T41" i="129"/>
  <c r="Q41" i="129"/>
  <c r="P41" i="129"/>
  <c r="O41" i="129"/>
  <c r="N41" i="129"/>
  <c r="G41" i="129"/>
  <c r="F41" i="129"/>
  <c r="C40" i="129"/>
  <c r="C39" i="129"/>
  <c r="C38" i="129"/>
  <c r="AB37" i="129"/>
  <c r="AA37" i="129"/>
  <c r="Z37" i="129"/>
  <c r="Y37" i="129"/>
  <c r="X37" i="129"/>
  <c r="V37" i="129"/>
  <c r="T37" i="129"/>
  <c r="U37" i="129" s="1"/>
  <c r="Q37" i="129"/>
  <c r="P37" i="129"/>
  <c r="O37" i="129"/>
  <c r="N37" i="129"/>
  <c r="G37" i="129"/>
  <c r="F37" i="129"/>
  <c r="C36" i="129"/>
  <c r="C35" i="129"/>
  <c r="C34" i="129"/>
  <c r="C33" i="129"/>
  <c r="C32" i="129"/>
  <c r="C31" i="129"/>
  <c r="U29" i="129"/>
  <c r="C30" i="129"/>
  <c r="AC29" i="129"/>
  <c r="AB29" i="129"/>
  <c r="AA29" i="129"/>
  <c r="Z29" i="129"/>
  <c r="Y29" i="129"/>
  <c r="X29" i="129"/>
  <c r="W29" i="129"/>
  <c r="V29" i="129"/>
  <c r="T29" i="129"/>
  <c r="Q29" i="129"/>
  <c r="P29" i="129"/>
  <c r="O29" i="129"/>
  <c r="N29" i="129"/>
  <c r="G29" i="129"/>
  <c r="F29" i="129"/>
  <c r="C28" i="129"/>
  <c r="C27" i="129"/>
  <c r="C26" i="129"/>
  <c r="C25" i="129"/>
  <c r="C24" i="129"/>
  <c r="C23" i="129"/>
  <c r="AC22" i="129"/>
  <c r="AB22" i="129"/>
  <c r="AA22" i="129"/>
  <c r="Z22" i="129"/>
  <c r="Y22" i="129"/>
  <c r="X22" i="129"/>
  <c r="W22" i="129"/>
  <c r="V22" i="129"/>
  <c r="T22" i="129"/>
  <c r="Q22" i="129"/>
  <c r="P22" i="129"/>
  <c r="O22" i="129"/>
  <c r="N22" i="129"/>
  <c r="G22" i="129"/>
  <c r="F22" i="129"/>
  <c r="C21" i="129"/>
  <c r="C20" i="129"/>
  <c r="C19" i="129"/>
  <c r="C18" i="129"/>
  <c r="U16" i="129"/>
  <c r="C17" i="129"/>
  <c r="AC16" i="129"/>
  <c r="AB16" i="129"/>
  <c r="AA16" i="129"/>
  <c r="Z16" i="129"/>
  <c r="Y16" i="129"/>
  <c r="X16" i="129"/>
  <c r="W16" i="129"/>
  <c r="V16" i="129"/>
  <c r="T16" i="129"/>
  <c r="Q16" i="129"/>
  <c r="P16" i="129"/>
  <c r="O16" i="129"/>
  <c r="N16" i="129"/>
  <c r="G16" i="129"/>
  <c r="F16" i="129"/>
  <c r="E16" i="129"/>
  <c r="D16" i="129"/>
  <c r="AA41" i="126"/>
  <c r="Z41" i="126"/>
  <c r="Y41" i="126"/>
  <c r="X41" i="126"/>
  <c r="S41" i="126"/>
  <c r="R41" i="126"/>
  <c r="Q41" i="126"/>
  <c r="O41" i="126"/>
  <c r="N41" i="126"/>
  <c r="K41" i="126"/>
  <c r="J41" i="126"/>
  <c r="I41" i="126"/>
  <c r="H41" i="126"/>
  <c r="G41" i="126"/>
  <c r="F41" i="126"/>
  <c r="E41" i="126"/>
  <c r="D41" i="126"/>
  <c r="C41" i="126"/>
  <c r="AA37" i="126"/>
  <c r="Z37" i="126"/>
  <c r="Y37" i="126"/>
  <c r="X37" i="126"/>
  <c r="S37" i="126"/>
  <c r="R37" i="126"/>
  <c r="Q37" i="126"/>
  <c r="P37" i="126"/>
  <c r="O37" i="126"/>
  <c r="N37" i="126"/>
  <c r="K37" i="126"/>
  <c r="J37" i="126"/>
  <c r="I37" i="126"/>
  <c r="H37" i="126"/>
  <c r="G37" i="126"/>
  <c r="F37" i="126"/>
  <c r="E37" i="126"/>
  <c r="D37" i="126"/>
  <c r="C37" i="126"/>
  <c r="AA29" i="126"/>
  <c r="Z29" i="126"/>
  <c r="Y29" i="126"/>
  <c r="X29" i="126"/>
  <c r="S29" i="126"/>
  <c r="R29" i="126"/>
  <c r="Q29" i="126"/>
  <c r="P29" i="126"/>
  <c r="O29" i="126"/>
  <c r="N29" i="126"/>
  <c r="K29" i="126"/>
  <c r="J29" i="126"/>
  <c r="I29" i="126"/>
  <c r="H29" i="126"/>
  <c r="G29" i="126"/>
  <c r="F29" i="126"/>
  <c r="E29" i="126"/>
  <c r="D29" i="126"/>
  <c r="C29" i="126"/>
  <c r="AA22" i="126"/>
  <c r="Z22" i="126"/>
  <c r="Y22" i="126"/>
  <c r="X22" i="126"/>
  <c r="S22" i="126"/>
  <c r="R22" i="126"/>
  <c r="Q22" i="126"/>
  <c r="P22" i="126"/>
  <c r="O22" i="126"/>
  <c r="N22" i="126"/>
  <c r="K22" i="126"/>
  <c r="J22" i="126"/>
  <c r="I22" i="126"/>
  <c r="H22" i="126"/>
  <c r="G22" i="126"/>
  <c r="F22" i="126"/>
  <c r="E22" i="126"/>
  <c r="D22" i="126"/>
  <c r="C22" i="126"/>
  <c r="AA16" i="126"/>
  <c r="Z16" i="126"/>
  <c r="Y16" i="126"/>
  <c r="X16" i="126"/>
  <c r="S16" i="126"/>
  <c r="R16" i="126"/>
  <c r="Q16" i="126"/>
  <c r="P16" i="126"/>
  <c r="O16" i="126"/>
  <c r="N16" i="126"/>
  <c r="K16" i="126"/>
  <c r="J16" i="126"/>
  <c r="I16" i="126"/>
  <c r="H16" i="126"/>
  <c r="G16" i="126"/>
  <c r="F16" i="126"/>
  <c r="E16" i="126"/>
  <c r="D16" i="126"/>
  <c r="C16" i="126"/>
  <c r="AF27" i="129" l="1"/>
  <c r="AG27" i="129"/>
  <c r="AE27" i="129"/>
  <c r="AE28" i="129"/>
  <c r="AF28" i="129"/>
  <c r="AG28" i="129"/>
  <c r="AG30" i="129"/>
  <c r="AE30" i="129"/>
  <c r="AF30" i="129"/>
  <c r="AE50" i="129"/>
  <c r="AF50" i="129"/>
  <c r="AG50" i="129"/>
  <c r="AF32" i="129"/>
  <c r="AG32" i="129"/>
  <c r="AE32" i="129"/>
  <c r="AF33" i="129"/>
  <c r="AG33" i="129"/>
  <c r="AE33" i="129"/>
  <c r="D15" i="129"/>
  <c r="D67" i="129"/>
  <c r="E15" i="129"/>
  <c r="E67" i="129" s="1"/>
  <c r="AF17" i="129"/>
  <c r="AG17" i="129"/>
  <c r="AE17" i="129"/>
  <c r="AE35" i="129"/>
  <c r="AF35" i="129"/>
  <c r="AG35" i="129"/>
  <c r="AE39" i="129"/>
  <c r="AF39" i="129"/>
  <c r="AG39" i="129"/>
  <c r="AC67" i="129"/>
  <c r="M15" i="129"/>
  <c r="M67" i="129" s="1"/>
  <c r="AE31" i="129"/>
  <c r="AF31" i="129"/>
  <c r="AG31" i="129"/>
  <c r="AE36" i="129"/>
  <c r="AF36" i="129"/>
  <c r="AG36" i="129"/>
  <c r="AE40" i="129"/>
  <c r="AF40" i="129"/>
  <c r="AG40" i="129"/>
  <c r="AG42" i="129"/>
  <c r="AE42" i="129"/>
  <c r="AF42" i="129"/>
  <c r="AE34" i="129"/>
  <c r="AF34" i="129"/>
  <c r="AG34" i="129"/>
  <c r="AE18" i="129"/>
  <c r="AF18" i="129"/>
  <c r="AG18" i="129"/>
  <c r="AE43" i="129"/>
  <c r="AF43" i="129"/>
  <c r="AG43" i="129"/>
  <c r="I15" i="129"/>
  <c r="AF49" i="129"/>
  <c r="AG49" i="129"/>
  <c r="AE49" i="129"/>
  <c r="AE19" i="129"/>
  <c r="AF19" i="129"/>
  <c r="AG19" i="129"/>
  <c r="AE44" i="129"/>
  <c r="AF44" i="129"/>
  <c r="AG44" i="129"/>
  <c r="AE20" i="129"/>
  <c r="AF20" i="129"/>
  <c r="AG20" i="129"/>
  <c r="AC15" i="129"/>
  <c r="I67" i="129"/>
  <c r="AG21" i="129"/>
  <c r="AE21" i="129"/>
  <c r="AF21" i="129"/>
  <c r="AE23" i="129"/>
  <c r="AF23" i="129"/>
  <c r="AG23" i="129"/>
  <c r="AE45" i="129"/>
  <c r="AF45" i="129"/>
  <c r="AG45" i="129"/>
  <c r="AE24" i="129"/>
  <c r="AF24" i="129"/>
  <c r="AG24" i="129"/>
  <c r="AG46" i="129"/>
  <c r="AE46" i="129"/>
  <c r="AF46" i="129"/>
  <c r="AG38" i="129"/>
  <c r="AE38" i="129"/>
  <c r="AF38" i="129"/>
  <c r="AF25" i="129"/>
  <c r="AE25" i="129"/>
  <c r="AG25" i="129"/>
  <c r="AF47" i="129"/>
  <c r="AG47" i="129"/>
  <c r="AE47" i="129"/>
  <c r="L67" i="129"/>
  <c r="AG26" i="129"/>
  <c r="AE26" i="129"/>
  <c r="AF26" i="129"/>
  <c r="AG48" i="129"/>
  <c r="AE48" i="129"/>
  <c r="AF48" i="129"/>
  <c r="AJ14" i="128"/>
  <c r="AT14" i="128"/>
  <c r="AQ17" i="128"/>
  <c r="AR17" i="128"/>
  <c r="AU35" i="128"/>
  <c r="AQ48" i="128"/>
  <c r="AR48" i="128"/>
  <c r="AQ28" i="128"/>
  <c r="AR28" i="128"/>
  <c r="AQ32" i="128"/>
  <c r="AR32" i="128"/>
  <c r="AE13" i="128"/>
  <c r="W20" i="128"/>
  <c r="AQ21" i="128"/>
  <c r="AR21" i="128"/>
  <c r="AQ25" i="128"/>
  <c r="AR25" i="128"/>
  <c r="F28" i="128"/>
  <c r="AK28" i="128" s="1"/>
  <c r="F32" i="128"/>
  <c r="AK32" i="128" s="1"/>
  <c r="AQ42" i="128"/>
  <c r="AR42" i="128"/>
  <c r="AQ46" i="128"/>
  <c r="AR46" i="128"/>
  <c r="AQ18" i="128"/>
  <c r="AR18" i="128"/>
  <c r="AQ36" i="128"/>
  <c r="AR36" i="128"/>
  <c r="F46" i="128"/>
  <c r="AK46" i="128" s="1"/>
  <c r="AS27" i="128"/>
  <c r="AQ29" i="128"/>
  <c r="AR29" i="128"/>
  <c r="AQ33" i="128"/>
  <c r="AR33" i="128"/>
  <c r="AS20" i="128"/>
  <c r="AQ22" i="128"/>
  <c r="AR22" i="128"/>
  <c r="AQ26" i="128"/>
  <c r="AR26" i="128"/>
  <c r="AQ43" i="128"/>
  <c r="AR43" i="128"/>
  <c r="AP14" i="128"/>
  <c r="AQ15" i="128"/>
  <c r="AR15" i="128"/>
  <c r="AQ19" i="128"/>
  <c r="AR19" i="128"/>
  <c r="AQ37" i="128"/>
  <c r="AR37" i="128"/>
  <c r="AC39" i="128"/>
  <c r="AT39" i="128" s="1"/>
  <c r="AT40" i="128"/>
  <c r="AQ30" i="128"/>
  <c r="AR30" i="128"/>
  <c r="AQ34" i="128"/>
  <c r="AR34" i="128"/>
  <c r="Z39" i="128"/>
  <c r="AS39" i="128" s="1"/>
  <c r="AQ24" i="128"/>
  <c r="AR24" i="128"/>
  <c r="AQ45" i="128"/>
  <c r="AR45" i="128"/>
  <c r="AT20" i="128"/>
  <c r="AQ23" i="128"/>
  <c r="AR23" i="128"/>
  <c r="AJ27" i="128"/>
  <c r="F30" i="128"/>
  <c r="AK30" i="128" s="1"/>
  <c r="F34" i="128"/>
  <c r="AK34" i="128" s="1"/>
  <c r="AQ44" i="128"/>
  <c r="AR44" i="128"/>
  <c r="W47" i="128"/>
  <c r="AS47" i="128"/>
  <c r="AS14" i="128"/>
  <c r="AQ16" i="128"/>
  <c r="AR16" i="128"/>
  <c r="AJ20" i="128"/>
  <c r="AT35" i="128"/>
  <c r="AQ38" i="128"/>
  <c r="AR38" i="128"/>
  <c r="F16" i="128"/>
  <c r="AK16" i="128" s="1"/>
  <c r="L27" i="128"/>
  <c r="AN27" i="128" s="1"/>
  <c r="AU27" i="128"/>
  <c r="AQ31" i="128"/>
  <c r="AR31" i="128"/>
  <c r="AJ35" i="128"/>
  <c r="DC21" i="94"/>
  <c r="DC42" i="94"/>
  <c r="DA42" i="94"/>
  <c r="DB21" i="94"/>
  <c r="U20" i="94"/>
  <c r="DC34" i="94"/>
  <c r="DA34" i="94"/>
  <c r="DA46" i="94"/>
  <c r="DC46" i="94"/>
  <c r="DB46" i="94"/>
  <c r="DC27" i="94"/>
  <c r="DB27" i="94"/>
  <c r="T20" i="94"/>
  <c r="V20" i="94"/>
  <c r="X20" i="94"/>
  <c r="DA27" i="94"/>
  <c r="R15" i="126"/>
  <c r="R20" i="94"/>
  <c r="S20" i="94"/>
  <c r="CW46" i="94"/>
  <c r="DD46" i="94"/>
  <c r="DE46" i="94"/>
  <c r="DF46" i="94"/>
  <c r="CY46" i="94"/>
  <c r="CW42" i="94"/>
  <c r="DD42" i="94"/>
  <c r="DE42" i="94"/>
  <c r="DF42" i="94"/>
  <c r="CX42" i="94"/>
  <c r="DD34" i="94"/>
  <c r="CW34" i="94"/>
  <c r="DE34" i="94"/>
  <c r="DF34" i="94"/>
  <c r="CX34" i="94"/>
  <c r="DE27" i="94"/>
  <c r="DF27" i="94"/>
  <c r="DD27" i="94"/>
  <c r="CW27" i="94"/>
  <c r="Q20" i="94"/>
  <c r="DA21" i="94"/>
  <c r="I20" i="94"/>
  <c r="CY21" i="94"/>
  <c r="DD21" i="94"/>
  <c r="CW21" i="94"/>
  <c r="DE21" i="94"/>
  <c r="DF21" i="94"/>
  <c r="CX21" i="94"/>
  <c r="Z20" i="94"/>
  <c r="AA20" i="94"/>
  <c r="AB20" i="94"/>
  <c r="Y20" i="94"/>
  <c r="J20" i="94"/>
  <c r="M20" i="94"/>
  <c r="D20" i="94"/>
  <c r="E20" i="94"/>
  <c r="F20" i="94"/>
  <c r="G20" i="94"/>
  <c r="Y14" i="128"/>
  <c r="H17" i="128"/>
  <c r="H14" i="128" s="1"/>
  <c r="F36" i="128"/>
  <c r="AK36" i="128" s="1"/>
  <c r="O39" i="128"/>
  <c r="AO39" i="128" s="1"/>
  <c r="F33" i="128"/>
  <c r="AK33" i="128" s="1"/>
  <c r="Y35" i="128"/>
  <c r="H36" i="128"/>
  <c r="W40" i="128"/>
  <c r="Y27" i="128"/>
  <c r="H29" i="128"/>
  <c r="F29" i="128" s="1"/>
  <c r="AK29" i="128" s="1"/>
  <c r="AF39" i="128"/>
  <c r="AU39" i="128" s="1"/>
  <c r="W35" i="128"/>
  <c r="F44" i="128"/>
  <c r="AK44" i="128" s="1"/>
  <c r="Y20" i="128"/>
  <c r="H23" i="128"/>
  <c r="F23" i="128" s="1"/>
  <c r="AK23" i="128" s="1"/>
  <c r="X35" i="128"/>
  <c r="G38" i="128"/>
  <c r="F38" i="128" s="1"/>
  <c r="AK38" i="128" s="1"/>
  <c r="L20" i="128"/>
  <c r="AN20" i="128" s="1"/>
  <c r="F31" i="128"/>
  <c r="AK31" i="128" s="1"/>
  <c r="W41" i="128"/>
  <c r="G14" i="128"/>
  <c r="AG13" i="128"/>
  <c r="F24" i="128"/>
  <c r="AK24" i="128" s="1"/>
  <c r="F45" i="128"/>
  <c r="AK45" i="128" s="1"/>
  <c r="F48" i="128"/>
  <c r="AK48" i="128" s="1"/>
  <c r="Z15" i="126"/>
  <c r="AA15" i="126"/>
  <c r="O15" i="126"/>
  <c r="I15" i="126"/>
  <c r="J15" i="126"/>
  <c r="L20" i="94"/>
  <c r="N20" i="94"/>
  <c r="C20" i="94"/>
  <c r="K20" i="128"/>
  <c r="T20" i="128"/>
  <c r="K27" i="128"/>
  <c r="T27" i="128"/>
  <c r="AP27" i="128" s="1"/>
  <c r="T35" i="128"/>
  <c r="AP35" i="128" s="1"/>
  <c r="T39" i="128"/>
  <c r="AP39" i="128" s="1"/>
  <c r="K39" i="128"/>
  <c r="L39" i="128"/>
  <c r="AN39" i="128" s="1"/>
  <c r="J39" i="128"/>
  <c r="L35" i="128"/>
  <c r="AN35" i="128" s="1"/>
  <c r="K35" i="128"/>
  <c r="H35" i="128" s="1"/>
  <c r="O27" i="128"/>
  <c r="AO27" i="128" s="1"/>
  <c r="J27" i="128"/>
  <c r="J20" i="128"/>
  <c r="G20" i="128" s="1"/>
  <c r="O20" i="128"/>
  <c r="AA18" i="127"/>
  <c r="L15" i="129"/>
  <c r="J15" i="129"/>
  <c r="J67" i="129" s="1"/>
  <c r="C37" i="129"/>
  <c r="H15" i="129"/>
  <c r="E34" i="124"/>
  <c r="W20" i="94"/>
  <c r="G15" i="129"/>
  <c r="G67" i="129" s="1"/>
  <c r="T15" i="129"/>
  <c r="T71" i="129" s="1"/>
  <c r="K15" i="129"/>
  <c r="K67" i="129" s="1"/>
  <c r="H15" i="126"/>
  <c r="Y15" i="126"/>
  <c r="X15" i="126"/>
  <c r="N15" i="126"/>
  <c r="D15" i="126"/>
  <c r="T18" i="127"/>
  <c r="E18" i="127"/>
  <c r="Q18" i="127"/>
  <c r="AC18" i="127"/>
  <c r="C22" i="129"/>
  <c r="AB15" i="129"/>
  <c r="AB67" i="129" s="1"/>
  <c r="X15" i="129"/>
  <c r="X71" i="129" s="1"/>
  <c r="AA15" i="129"/>
  <c r="AA71" i="129" s="1"/>
  <c r="J35" i="128"/>
  <c r="G35" i="128" s="1"/>
  <c r="O35" i="128"/>
  <c r="K14" i="128"/>
  <c r="Q13" i="128"/>
  <c r="U13" i="128"/>
  <c r="E13" i="128"/>
  <c r="S18" i="127"/>
  <c r="C18" i="127"/>
  <c r="Q15" i="129"/>
  <c r="N15" i="129"/>
  <c r="N67" i="129" s="1"/>
  <c r="W15" i="129"/>
  <c r="W71" i="129" s="1"/>
  <c r="C15" i="126"/>
  <c r="Q15" i="126"/>
  <c r="K15" i="126"/>
  <c r="P15" i="126"/>
  <c r="G15" i="126"/>
  <c r="F15" i="126"/>
  <c r="E15" i="126"/>
  <c r="S15" i="126"/>
  <c r="V15" i="129"/>
  <c r="V71" i="129" s="1"/>
  <c r="P15" i="129"/>
  <c r="P67" i="129" s="1"/>
  <c r="C29" i="129"/>
  <c r="C16" i="129"/>
  <c r="U22" i="129"/>
  <c r="U15" i="129" s="1"/>
  <c r="U71" i="129" s="1"/>
  <c r="F15" i="129"/>
  <c r="Z15" i="129"/>
  <c r="Z71" i="129" s="1"/>
  <c r="Y15" i="129"/>
  <c r="Y71" i="129" s="1"/>
  <c r="O15" i="129"/>
  <c r="C41" i="129"/>
  <c r="L18" i="127"/>
  <c r="Z18" i="127"/>
  <c r="K18" i="127"/>
  <c r="Y18" i="127"/>
  <c r="D18" i="127"/>
  <c r="R18" i="127"/>
  <c r="AB18" i="127"/>
  <c r="J18" i="127"/>
  <c r="X18" i="127"/>
  <c r="I18" i="127"/>
  <c r="W18" i="127"/>
  <c r="H18" i="127"/>
  <c r="V18" i="127"/>
  <c r="U18" i="127"/>
  <c r="F18" i="127"/>
  <c r="X14" i="128"/>
  <c r="AD13" i="128"/>
  <c r="I14" i="128"/>
  <c r="Z13" i="128"/>
  <c r="O14" i="128"/>
  <c r="AO14" i="128" s="1"/>
  <c r="X20" i="128"/>
  <c r="AA13" i="128"/>
  <c r="W14" i="128"/>
  <c r="J14" i="128"/>
  <c r="W39" i="128"/>
  <c r="Y39" i="128"/>
  <c r="AB13" i="128"/>
  <c r="P13" i="128"/>
  <c r="AH13" i="128"/>
  <c r="L14" i="128"/>
  <c r="AF13" i="128"/>
  <c r="M13" i="128"/>
  <c r="W27" i="128"/>
  <c r="C39" i="128"/>
  <c r="AJ39" i="128" s="1"/>
  <c r="N13" i="128"/>
  <c r="X27" i="128"/>
  <c r="D13" i="128"/>
  <c r="V13" i="128"/>
  <c r="D34" i="124"/>
  <c r="T50" i="124"/>
  <c r="Q50" i="124" s="1"/>
  <c r="E13" i="132"/>
  <c r="H13" i="132"/>
  <c r="N132" i="132"/>
  <c r="N13" i="132" s="1"/>
  <c r="G13" i="132"/>
  <c r="K13" i="132"/>
  <c r="Q53" i="124"/>
  <c r="X39" i="128"/>
  <c r="R53" i="124"/>
  <c r="F71" i="129" l="1"/>
  <c r="F66" i="129"/>
  <c r="AE29" i="129"/>
  <c r="AF29" i="129"/>
  <c r="AG29" i="129"/>
  <c r="AE16" i="129"/>
  <c r="AF16" i="129"/>
  <c r="AG16" i="129"/>
  <c r="Q71" i="129"/>
  <c r="Q66" i="129"/>
  <c r="G71" i="129"/>
  <c r="G66" i="129"/>
  <c r="I71" i="129"/>
  <c r="I66" i="129"/>
  <c r="AC71" i="129"/>
  <c r="AC66" i="129"/>
  <c r="P71" i="129"/>
  <c r="P66" i="129"/>
  <c r="H71" i="129"/>
  <c r="H66" i="129"/>
  <c r="AG41" i="129"/>
  <c r="AE41" i="129"/>
  <c r="AF41" i="129"/>
  <c r="AG22" i="129"/>
  <c r="AE22" i="129"/>
  <c r="AF22" i="129"/>
  <c r="AF37" i="129"/>
  <c r="AE37" i="129"/>
  <c r="AG37" i="129"/>
  <c r="Q67" i="129"/>
  <c r="F67" i="129"/>
  <c r="O71" i="129"/>
  <c r="O66" i="129"/>
  <c r="J71" i="129"/>
  <c r="J66" i="129"/>
  <c r="H67" i="129"/>
  <c r="L71" i="129"/>
  <c r="L66" i="129"/>
  <c r="K71" i="129"/>
  <c r="K66" i="129"/>
  <c r="AB71" i="129"/>
  <c r="AB66" i="129"/>
  <c r="N71" i="129"/>
  <c r="N66" i="129"/>
  <c r="O67" i="129"/>
  <c r="M71" i="129"/>
  <c r="M66" i="129"/>
  <c r="AL14" i="128"/>
  <c r="AM14" i="128"/>
  <c r="T13" i="128"/>
  <c r="AP20" i="128"/>
  <c r="AH59" i="128"/>
  <c r="AH62" i="128"/>
  <c r="G27" i="128"/>
  <c r="H20" i="128"/>
  <c r="F20" i="128" s="1"/>
  <c r="AK20" i="128" s="1"/>
  <c r="AQ35" i="128"/>
  <c r="AR35" i="128"/>
  <c r="AQ39" i="128"/>
  <c r="AR39" i="128"/>
  <c r="E59" i="128"/>
  <c r="E62" i="128"/>
  <c r="AQ41" i="128"/>
  <c r="AR41" i="128"/>
  <c r="AQ47" i="128"/>
  <c r="AR47" i="128"/>
  <c r="AC13" i="128"/>
  <c r="L13" i="128"/>
  <c r="AN14" i="128"/>
  <c r="N59" i="128"/>
  <c r="N62" i="128"/>
  <c r="AQ14" i="128"/>
  <c r="AR14" i="128"/>
  <c r="AQ40" i="128"/>
  <c r="AR40" i="128"/>
  <c r="AQ27" i="128"/>
  <c r="AR27" i="128"/>
  <c r="D59" i="128"/>
  <c r="D62" i="128"/>
  <c r="M59" i="128"/>
  <c r="M62" i="128"/>
  <c r="I35" i="128"/>
  <c r="AO35" i="128"/>
  <c r="AU13" i="128"/>
  <c r="AS13" i="128"/>
  <c r="F35" i="128"/>
  <c r="AK35" i="128" s="1"/>
  <c r="I20" i="128"/>
  <c r="AO20" i="128"/>
  <c r="H27" i="128"/>
  <c r="F27" i="128" s="1"/>
  <c r="AK27" i="128" s="1"/>
  <c r="AQ20" i="128"/>
  <c r="AR20" i="128"/>
  <c r="DA20" i="94"/>
  <c r="DC20" i="94"/>
  <c r="DB20" i="94"/>
  <c r="CZ20" i="94"/>
  <c r="DD20" i="94"/>
  <c r="CW20" i="94"/>
  <c r="CX20" i="94"/>
  <c r="DF20" i="94"/>
  <c r="DE20" i="94"/>
  <c r="CY20" i="94"/>
  <c r="I27" i="128"/>
  <c r="G39" i="128"/>
  <c r="J59" i="128"/>
  <c r="I39" i="128"/>
  <c r="L59" i="128"/>
  <c r="W13" i="128"/>
  <c r="H39" i="128"/>
  <c r="K59" i="128"/>
  <c r="Y13" i="128"/>
  <c r="C13" i="128"/>
  <c r="C59" i="128"/>
  <c r="O13" i="128"/>
  <c r="K13" i="128"/>
  <c r="K62" i="128" s="1"/>
  <c r="F17" i="128"/>
  <c r="C15" i="129"/>
  <c r="J13" i="128"/>
  <c r="J62" i="128" s="1"/>
  <c r="X13" i="128"/>
  <c r="C66" i="129" l="1"/>
  <c r="AE15" i="129"/>
  <c r="AG15" i="129"/>
  <c r="AF15" i="129"/>
  <c r="C67" i="129"/>
  <c r="I13" i="128"/>
  <c r="I62" i="128" s="1"/>
  <c r="AL39" i="128"/>
  <c r="AM39" i="128"/>
  <c r="O59" i="128"/>
  <c r="O62" i="128"/>
  <c r="AO13" i="128"/>
  <c r="AL20" i="128"/>
  <c r="AM20" i="128"/>
  <c r="AL27" i="128"/>
  <c r="AM27" i="128"/>
  <c r="L62" i="128"/>
  <c r="AN13" i="128"/>
  <c r="AP13" i="128"/>
  <c r="AJ13" i="128"/>
  <c r="C62" i="128"/>
  <c r="AR13" i="128"/>
  <c r="AQ13" i="128"/>
  <c r="AL35" i="128"/>
  <c r="AM35" i="128"/>
  <c r="F14" i="128"/>
  <c r="AK14" i="128" s="1"/>
  <c r="AK17" i="128"/>
  <c r="AT13" i="128"/>
  <c r="AM13" i="128"/>
  <c r="AL13" i="128"/>
  <c r="F39" i="128"/>
  <c r="AK39" i="128" s="1"/>
  <c r="I59" i="128"/>
  <c r="H13" i="128"/>
  <c r="G13" i="128"/>
  <c r="H59" i="128" l="1"/>
  <c r="H62" i="128"/>
  <c r="G59" i="128"/>
  <c r="G62" i="128"/>
  <c r="F13" i="128"/>
  <c r="F59" i="128"/>
  <c r="AK13" i="128" l="1"/>
  <c r="F62" i="128"/>
</calcChain>
</file>

<file path=xl/sharedStrings.xml><?xml version="1.0" encoding="utf-8"?>
<sst xmlns="http://schemas.openxmlformats.org/spreadsheetml/2006/main" count="3031" uniqueCount="853">
  <si>
    <t>А-ТМБ-1</t>
  </si>
  <si>
    <r>
      <rPr>
        <b/>
        <sz val="10"/>
        <rFont val="Arial"/>
        <family val="2"/>
      </rPr>
      <t xml:space="preserve">А-ТМБ-1 </t>
    </r>
    <r>
      <rPr>
        <i/>
        <sz val="10"/>
        <rFont val="Arial"/>
        <family val="2"/>
      </rPr>
      <t>Үргэлжлэл</t>
    </r>
  </si>
  <si>
    <t>ТЕХНИКИЙН БОЛОН МЭРГЭЖЛИЙН БОЛОВСРОЛ, СУРГАЛТЫН  БАЙГУУЛЛАГЫН 2023 - 2024   ОНЫ ХИЧЭЭЛИЙН ЖИЛИЙН МЭДЭЭ, аймаг, нийслэл, хэв шинжээр</t>
  </si>
  <si>
    <t>/Тоо/</t>
  </si>
  <si>
    <t>Аймаг, нийслэл</t>
  </si>
  <si>
    <t>МД</t>
  </si>
  <si>
    <t>Сургалтын байгууллагын тоо</t>
  </si>
  <si>
    <t>Сургалтын байгууллагын хэв шинжээр</t>
  </si>
  <si>
    <t>Өмчийн хэлбэрээр</t>
  </si>
  <si>
    <t>Сургалтын жилийн төлбөр /мян.төг/</t>
  </si>
  <si>
    <t>Магадлан итгэмжлэгдсэн</t>
  </si>
  <si>
    <t>Политехник коллеж</t>
  </si>
  <si>
    <t>Мэргэжлийн сургалт-үйлдвэрлэлийн төв</t>
  </si>
  <si>
    <t>Мэргэжлийн сургалтын байгууллага</t>
  </si>
  <si>
    <t>Бусад</t>
  </si>
  <si>
    <t>Мэргэжлийн боловсрол</t>
  </si>
  <si>
    <t>Техникийн боловсрол</t>
  </si>
  <si>
    <t>Мэргэжлийн сургалт</t>
  </si>
  <si>
    <t>Төрийн</t>
  </si>
  <si>
    <t>Хувийн</t>
  </si>
  <si>
    <t>Мэргэжлийн боловсрол /мян.төг/</t>
  </si>
  <si>
    <t>Техникийн боловсрол /мян.төг/</t>
  </si>
  <si>
    <t>Мэргэжлийн сургалт /мян.төг/</t>
  </si>
  <si>
    <t>Байгууллага</t>
  </si>
  <si>
    <t>Сургалтын хөтөлбөр</t>
  </si>
  <si>
    <t xml:space="preserve">Үйлдвэрлэлийн харьяалалтай сургалтын төв </t>
  </si>
  <si>
    <t>Хөдөлмөр эрхлэлтийн сургалтын төв</t>
  </si>
  <si>
    <t>Хөдөлмөр эрхлэлтийн боловсролын төв</t>
  </si>
  <si>
    <t>Тусгай хэрэгцээт боловсролын сургалтын байгууллага</t>
  </si>
  <si>
    <t xml:space="preserve">Олон улсын </t>
  </si>
  <si>
    <t>Дотоодын</t>
  </si>
  <si>
    <t>А</t>
  </si>
  <si>
    <t>Б</t>
  </si>
  <si>
    <t xml:space="preserve">Бүгд </t>
  </si>
  <si>
    <t>Баруун бүс</t>
  </si>
  <si>
    <t>Баян-Өлгий</t>
  </si>
  <si>
    <t>Говь-Алтай</t>
  </si>
  <si>
    <t>Завхан</t>
  </si>
  <si>
    <t>Увс</t>
  </si>
  <si>
    <t>Ховд</t>
  </si>
  <si>
    <t>Хангайн бүс</t>
  </si>
  <si>
    <t>Архангай</t>
  </si>
  <si>
    <t>Баянхонгор</t>
  </si>
  <si>
    <t>Булган</t>
  </si>
  <si>
    <t>Орхон</t>
  </si>
  <si>
    <t>Өвөрхангай</t>
  </si>
  <si>
    <t>Хөвсгөл</t>
  </si>
  <si>
    <t>Төвийн бүс</t>
  </si>
  <si>
    <t>Говьсүмбэр</t>
  </si>
  <si>
    <t>Дархан-Уул</t>
  </si>
  <si>
    <t>Дорноговь</t>
  </si>
  <si>
    <t>Дундговь</t>
  </si>
  <si>
    <t>Өмнөговь</t>
  </si>
  <si>
    <t>Сэлэнгэ</t>
  </si>
  <si>
    <t>Төв</t>
  </si>
  <si>
    <t>Зүүн бүс</t>
  </si>
  <si>
    <t>Дорнод</t>
  </si>
  <si>
    <t>Сүхбаатар</t>
  </si>
  <si>
    <t>Хэнтий</t>
  </si>
  <si>
    <t>Улаанбаатар</t>
  </si>
  <si>
    <t xml:space="preserve">   Багануур</t>
  </si>
  <si>
    <t xml:space="preserve">   Багахангай</t>
  </si>
  <si>
    <t xml:space="preserve">   Баянгол</t>
  </si>
  <si>
    <t xml:space="preserve">   Баянзүрх</t>
  </si>
  <si>
    <t xml:space="preserve">   Налайх</t>
  </si>
  <si>
    <t xml:space="preserve">   Сонгинохайрхан</t>
  </si>
  <si>
    <t xml:space="preserve">   Сүхбаатар</t>
  </si>
  <si>
    <t xml:space="preserve">   Чингэлтэй</t>
  </si>
  <si>
    <t xml:space="preserve">   Хан-Уул</t>
  </si>
  <si>
    <t xml:space="preserve"> А-ТМБ-2</t>
  </si>
  <si>
    <t>ТЕХНИКИЙН БОЛОН МЭРГЭЖЛИЙН БОЛОВСРОЛ, СУРГАЛТЫН БАЙГУУЛЛАГЫН СУРГАЛТЫН ОРЧНЫ 2023-2024  ОНЫ ХИЧЭЭЛИЙН ЖИЛИЙН МЭДЭЭ, аймаг, нийслэлээр</t>
  </si>
  <si>
    <t xml:space="preserve"> </t>
  </si>
  <si>
    <t>Нийт сургалтын байгууллага</t>
  </si>
  <si>
    <t>Лаборатори</t>
  </si>
  <si>
    <t>Дадлагын газар</t>
  </si>
  <si>
    <t>Туршилт, үйлдвэрлэлийн цех</t>
  </si>
  <si>
    <t>Биеийн тамир, спортын заал</t>
  </si>
  <si>
    <t>Стандартын дагуу хөгжлийн бэрхшээлтэй иргэнд зориулсан орц, гарц</t>
  </si>
  <si>
    <t>Цахилгаан эрчим хүчний эх үүсвэр</t>
  </si>
  <si>
    <t>Халаалтын эх үүсвэр</t>
  </si>
  <si>
    <t>Ариун цэврийн байгууламж</t>
  </si>
  <si>
    <t>Гар угаах өрөө</t>
  </si>
  <si>
    <t>Тэргэнцэртэй иргэд явах зориулалтын зам</t>
  </si>
  <si>
    <t>Төвлөрсөн систем</t>
  </si>
  <si>
    <t>Дизель станц</t>
  </si>
  <si>
    <t>Сэргээгдэх эрчим хүч</t>
  </si>
  <si>
    <t>Бие даасан уурын зуух</t>
  </si>
  <si>
    <t>Цахилгаан халаагуур</t>
  </si>
  <si>
    <t>Нам даралтын зуух</t>
  </si>
  <si>
    <t>Хүйсээр ангилагдсан</t>
  </si>
  <si>
    <t>Төвлөрсөн шугам сүлжээнд холбогдсон</t>
  </si>
  <si>
    <t>Соруулдаг бохир усны цооног болон битүү тунгаагуур</t>
  </si>
  <si>
    <t>Нүхэн жорлон</t>
  </si>
  <si>
    <t>Төрийн өмчийн</t>
  </si>
  <si>
    <t>Хувийн өмчийн</t>
  </si>
  <si>
    <t xml:space="preserve">Төрийн </t>
  </si>
  <si>
    <t>x</t>
  </si>
  <si>
    <t>А-ТМБ-3</t>
  </si>
  <si>
    <r>
      <rPr>
        <b/>
        <sz val="11"/>
        <rFont val="Arial"/>
        <family val="2"/>
      </rPr>
      <t>А-ТМБ-3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Үргэлжлэл</t>
    </r>
  </si>
  <si>
    <t xml:space="preserve">  ТЕХНИКИЙН БОЛОН МЭРГЭЖЛИЙН БОЛОВСРОЛ, СУРГАЛТЫН БАЙГУУЛЛАГЫН ДОТУУР БАЙРЫН ОРЧНЫ 2023-2024 ОНЫ ХИЧЭЭЛИЙН ЖИЛИЙН МЭДЭЭ, аймаг, нийслэлээр</t>
  </si>
  <si>
    <t>/тоо/</t>
  </si>
  <si>
    <t>Нийт дотуур байр</t>
  </si>
  <si>
    <t>Усанд орох өрөө</t>
  </si>
  <si>
    <t>Гал тогооны зориулалтын өрөө</t>
  </si>
  <si>
    <t>Угаалга, хатаалгын өрөө</t>
  </si>
  <si>
    <t>Номын сан</t>
  </si>
  <si>
    <t>Хичээл давтах өрөө</t>
  </si>
  <si>
    <t>Амралт, чөлөөт цаг өнгөрүүлэх танхим</t>
  </si>
  <si>
    <t xml:space="preserve">Сэргээгдэх эрчим хүч </t>
  </si>
  <si>
    <t>Төвлөрсөн шугамд холбогдсон</t>
  </si>
  <si>
    <t>А-ТМБ-4</t>
  </si>
  <si>
    <r>
      <rPr>
        <b/>
        <sz val="12"/>
        <rFont val="Arial"/>
        <family val="2"/>
      </rPr>
      <t>А-ТМБ-4</t>
    </r>
    <r>
      <rPr>
        <sz val="10"/>
        <rFont val="Arial"/>
        <family val="2"/>
      </rPr>
      <t>-</t>
    </r>
    <r>
      <rPr>
        <i/>
        <sz val="10"/>
        <rFont val="Arial"/>
        <family val="2"/>
      </rPr>
      <t>ийн Үргэлжлэл</t>
    </r>
  </si>
  <si>
    <t xml:space="preserve">   ТЕХНИКИЙН БОЛОН МЭРГЭЖЛИЙН БОЛОВСРОЛ, СУРГАЛТЫН БАЙГУУЛЛАГАД  СУРАЛЦАГЧДЫН 2023-2024  ОНЫ ХИЧЭЭЛИЙН ЖИЛИЙН МЭДЭЭ, аймаг, нийслэлээр</t>
  </si>
  <si>
    <t>Нийт суралцагчид</t>
  </si>
  <si>
    <t>Суралцагчид</t>
  </si>
  <si>
    <t>Сургалтын төлбөрийн эх үүсвэр</t>
  </si>
  <si>
    <t>Төгсөх ангид суралцагчид</t>
  </si>
  <si>
    <t>Эрэгтэй</t>
  </si>
  <si>
    <t xml:space="preserve">Эмэгтэй </t>
  </si>
  <si>
    <t>Эмэгтэй</t>
  </si>
  <si>
    <t>I курс</t>
  </si>
  <si>
    <t>II курс</t>
  </si>
  <si>
    <t>III курс</t>
  </si>
  <si>
    <t>Улсын төсвийн санхүүжилтээр</t>
  </si>
  <si>
    <t xml:space="preserve">Гэрээ, захиалгаар </t>
  </si>
  <si>
    <t>Хувийн зардлаар</t>
  </si>
  <si>
    <t>1.5 жил</t>
  </si>
  <si>
    <t>3 жил</t>
  </si>
  <si>
    <t>2.5 жил</t>
  </si>
  <si>
    <t xml:space="preserve">1 жил </t>
  </si>
  <si>
    <t>A</t>
  </si>
  <si>
    <t>Балансын шалгалт:</t>
  </si>
  <si>
    <t>Багана: 1=(1+2)=(4+16+28); Багана:4=(5+6); Багана:16=(17+18); Багана:28=(29+30)</t>
  </si>
  <si>
    <t>А-ТМБ-5</t>
  </si>
  <si>
    <t>Үндсэн захиргаа</t>
  </si>
  <si>
    <t>А-ТМБ-6</t>
  </si>
  <si>
    <t>ТЕХНИКИЙН БОЛОН МЭРГЭЖЛИЙН БОЛОВСРОЛ, СУРГАЛТЫН БАЙГУУЛЛАГАД  СУРАЛЦАГЧДЫН  2023-2024 ОНЫ ХИЧЭЭЛИЙН ЖИЛИЙН МЭДЭЭ, мэргэжлийн чиглэлээр</t>
  </si>
  <si>
    <t>Салбар, дэд салбар</t>
  </si>
  <si>
    <t>Мэргэжлийн индекс</t>
  </si>
  <si>
    <t>Мэргэжлийн нэр</t>
  </si>
  <si>
    <t>Өдрийн ангид суралцагчид</t>
  </si>
  <si>
    <t>Оройн ангид суралцагчид</t>
  </si>
  <si>
    <t>Хосолсон сургалтад суралцагчид</t>
  </si>
  <si>
    <t>Хөдөлмөр эрхлэлтийн сургалтад суралцагчид</t>
  </si>
  <si>
    <t xml:space="preserve">Эмэгтэй     </t>
  </si>
  <si>
    <t xml:space="preserve"> 1 жил</t>
  </si>
  <si>
    <t>В</t>
  </si>
  <si>
    <r>
      <rPr>
        <sz val="11"/>
        <rFont val="Arial"/>
        <family val="2"/>
      </rPr>
      <t xml:space="preserve">Бүгд </t>
    </r>
    <r>
      <rPr>
        <i/>
        <sz val="11"/>
        <rFont val="Arial"/>
        <family val="2"/>
      </rPr>
      <t>мөр1=мөр(2+3+...)</t>
    </r>
  </si>
  <si>
    <t>I. Боловсролын салбар</t>
  </si>
  <si>
    <t>Боловсролын салбар</t>
  </si>
  <si>
    <t>ET2643-28</t>
  </si>
  <si>
    <t>Техникийн солонгос хэлний орчуулагч</t>
  </si>
  <si>
    <t>Дохионы хэлний хэлмэрч, орчуулагч</t>
  </si>
  <si>
    <t>II. Соёл, урлагийн салбар</t>
  </si>
  <si>
    <t>Соёл, урлагийн салбар</t>
  </si>
  <si>
    <t>АВ2653-15</t>
  </si>
  <si>
    <t>Ардын бүжгийн  бүжигчин</t>
  </si>
  <si>
    <t>АМ2652-11</t>
  </si>
  <si>
    <t>Ардын гоцлол хөгжимчин</t>
  </si>
  <si>
    <t>AM7318-24</t>
  </si>
  <si>
    <t>Арьсаар гар урлалын зүйл урлаач</t>
  </si>
  <si>
    <t>AM7317-11</t>
  </si>
  <si>
    <t xml:space="preserve">Бэлэг дурсгалын зүйл урлаач </t>
  </si>
  <si>
    <t>AO3521-23</t>
  </si>
  <si>
    <t>Дуу хөгжим чимэглэлийн найруулагч</t>
  </si>
  <si>
    <t>3521-36</t>
  </si>
  <si>
    <t>Дууны техникч</t>
  </si>
  <si>
    <t>AP2651-11</t>
  </si>
  <si>
    <t>Зураач</t>
  </si>
  <si>
    <t>AM7316-15</t>
  </si>
  <si>
    <t xml:space="preserve">Зураач-чимэглэгч </t>
  </si>
  <si>
    <t>AD3432-18</t>
  </si>
  <si>
    <t>Интерьер дизайнч</t>
  </si>
  <si>
    <t>Соёл урлагийн салбар</t>
  </si>
  <si>
    <t>AM7314-29</t>
  </si>
  <si>
    <t>Керамик эдлэл урлаач</t>
  </si>
  <si>
    <t>AM7313-39</t>
  </si>
  <si>
    <t>Монгол дархан</t>
  </si>
  <si>
    <t>AM7522-22</t>
  </si>
  <si>
    <t xml:space="preserve">Нарийн мужаан </t>
  </si>
  <si>
    <t>AD3432-27</t>
  </si>
  <si>
    <t xml:space="preserve">Орчны дизайнч </t>
  </si>
  <si>
    <t>AM 7313-28</t>
  </si>
  <si>
    <t>Сийлбэрчин</t>
  </si>
  <si>
    <t>АВ2653-18</t>
  </si>
  <si>
    <t>Сонгодог бүжгийн бүжигчин</t>
  </si>
  <si>
    <t>AO7215-14</t>
  </si>
  <si>
    <t>Тайзны ажилтан</t>
  </si>
  <si>
    <t>AO3435-11</t>
  </si>
  <si>
    <t xml:space="preserve">Театр телевиз  киноны гэрэлтүүлэгч </t>
  </si>
  <si>
    <t>AM2652-18</t>
  </si>
  <si>
    <t>Төгөлдөр хуурч</t>
  </si>
  <si>
    <t>AD3432-28</t>
  </si>
  <si>
    <t>Үйлдвэрлэлийн график дизайн</t>
  </si>
  <si>
    <t>AM2652-23</t>
  </si>
  <si>
    <t>Үлээвэр, цохивор найрал хөгжмийн хөгжимчин</t>
  </si>
  <si>
    <t>AM2652-24</t>
  </si>
  <si>
    <t>Үндэсний найрал хөгжмийн хөгжимчин</t>
  </si>
  <si>
    <t>AM7313-15</t>
  </si>
  <si>
    <t xml:space="preserve">Үнэт эдлэлийн дархан </t>
  </si>
  <si>
    <t>AC3431-14</t>
  </si>
  <si>
    <t>Фото зурагч</t>
  </si>
  <si>
    <t>AD3432-11</t>
  </si>
  <si>
    <t>Хувцас загвар зохион бүтээгч</t>
  </si>
  <si>
    <t>AD7532-27</t>
  </si>
  <si>
    <t>Хувцасны дизайнч</t>
  </si>
  <si>
    <t xml:space="preserve">Хувцасны загвар зохион бүтээгч </t>
  </si>
  <si>
    <t>AD7321-11</t>
  </si>
  <si>
    <t xml:space="preserve">Хэвлэлийн график дизайнч </t>
  </si>
  <si>
    <t>АА2655-17</t>
  </si>
  <si>
    <t>Циркийн жүжигчин</t>
  </si>
  <si>
    <t>АМ2652-21</t>
  </si>
  <si>
    <t>Чавхдаст хөгжмийн хөгжимчин</t>
  </si>
  <si>
    <t>AD3432-29</t>
  </si>
  <si>
    <t xml:space="preserve">Чимэглэх урлаг </t>
  </si>
  <si>
    <t>III. Цагдаа, батлан хамгаалах, онцгой байдлын салбар</t>
  </si>
  <si>
    <t>Цагдаа, батлан хамгаалах, онцгой байдлын салбар</t>
  </si>
  <si>
    <t>MC0310-12</t>
  </si>
  <si>
    <t>ЯЦБМ-ны наводчик оператор</t>
  </si>
  <si>
    <t>MC0310-15</t>
  </si>
  <si>
    <t>Танкийн механик-жолооч</t>
  </si>
  <si>
    <t>MC0310-22</t>
  </si>
  <si>
    <t>ЯЦБМ-ны механик жолооч</t>
  </si>
  <si>
    <t>MC0310-23</t>
  </si>
  <si>
    <t>Хуягт тээвэрлэгчийн механик жолооч</t>
  </si>
  <si>
    <t>MC0315-15</t>
  </si>
  <si>
    <t>Наводчик /буу/</t>
  </si>
  <si>
    <t>MC0313-14</t>
  </si>
  <si>
    <t>Химиийн зааварлагч</t>
  </si>
  <si>
    <t>MC0310-25</t>
  </si>
  <si>
    <t>Инженерийн дугуйт машины механик-жолооч</t>
  </si>
  <si>
    <t>MC0310-26</t>
  </si>
  <si>
    <t>Автотехникийн засварчин-нярав</t>
  </si>
  <si>
    <t>MC0310-27</t>
  </si>
  <si>
    <t>Автотехникийн цахилгаанчин</t>
  </si>
  <si>
    <t>MC0312-12</t>
  </si>
  <si>
    <t>Радио телеграфчин</t>
  </si>
  <si>
    <t>MC0314-11</t>
  </si>
  <si>
    <t>Зэвсгийн засварчин-нярав</t>
  </si>
  <si>
    <t>MC0312-17</t>
  </si>
  <si>
    <t>Цахилгаан холбоо /компьютер сүлжээ/-ны техникч</t>
  </si>
  <si>
    <t>MC0315-11</t>
  </si>
  <si>
    <t>Тагнуулчин /гал засварлагч/</t>
  </si>
  <si>
    <t>MC0315-13</t>
  </si>
  <si>
    <t>Радиолокацын /пуужин чиглүүлэх/ станцын оператор</t>
  </si>
  <si>
    <t>MC0310-24</t>
  </si>
  <si>
    <t>Хуягт танкийн техникийн цахилгаанчин-засварчин</t>
  </si>
  <si>
    <t>IV. Санхүү, бизнес, худалдааны салбар</t>
  </si>
  <si>
    <t>Санхүү, бизнес, худалдааны салбар</t>
  </si>
  <si>
    <t>BT4311-14</t>
  </si>
  <si>
    <t>Нягтлан бодохын бүртгэл, тооцооны ажилтан</t>
  </si>
  <si>
    <t xml:space="preserve">BF3313-14     </t>
  </si>
  <si>
    <t>Төлбөр тооцоо, цалин хөлсний нягтлан бодогч</t>
  </si>
  <si>
    <t>ВТ 4321-17</t>
  </si>
  <si>
    <t>Хангамжийн нярав</t>
  </si>
  <si>
    <t>BT5223-15</t>
  </si>
  <si>
    <t>Худалдааны газрын үндсэн ажилтан /худалдагч/</t>
  </si>
  <si>
    <t>V. Мэдээллийн технологийн салбар</t>
  </si>
  <si>
    <t>Мэдээллийн технологийн салбар</t>
  </si>
  <si>
    <t>ID4415-12</t>
  </si>
  <si>
    <t>Архивын ажилтан</t>
  </si>
  <si>
    <t>IW3514-15</t>
  </si>
  <si>
    <t>Веб мультмедиа зохиогч</t>
  </si>
  <si>
    <t>IT3512-15</t>
  </si>
  <si>
    <t>График дизайнч</t>
  </si>
  <si>
    <t>IO4120-13</t>
  </si>
  <si>
    <t>Компьютерийн оператор</t>
  </si>
  <si>
    <t>IC3513-17</t>
  </si>
  <si>
    <t>Компьютерийн сүлжээний техникч</t>
  </si>
  <si>
    <t>IT3511-13</t>
  </si>
  <si>
    <t>Мэдээллийн технологич</t>
  </si>
  <si>
    <t>IO4132-18</t>
  </si>
  <si>
    <t>Мэдээлэл технологийн оператор</t>
  </si>
  <si>
    <t>ID4120-11</t>
  </si>
  <si>
    <t>Нарийн бичгийн дарга-албан хэргийн ажилтан</t>
  </si>
  <si>
    <t>IC3513-21</t>
  </si>
  <si>
    <t>Өгөгдлийн сангийн оператор</t>
  </si>
  <si>
    <t>IT3512-13</t>
  </si>
  <si>
    <t>Программ кодлогч</t>
  </si>
  <si>
    <t>ID4416-11</t>
  </si>
  <si>
    <t xml:space="preserve">Хүний нөөцийн туслах ажилтан </t>
  </si>
  <si>
    <t>IO7421-16</t>
  </si>
  <si>
    <t>Цахим тоног төхөөрөмжийн үйлчилгээний ажилтан</t>
  </si>
  <si>
    <t>IO7422-16</t>
  </si>
  <si>
    <t xml:space="preserve">Цахим хэрэгслийн засварчин </t>
  </si>
  <si>
    <t>VI. Шуудан, харилцаа холбооны салбар</t>
  </si>
  <si>
    <t>Шуудан, харилцаа холбооны салбар</t>
  </si>
  <si>
    <t>PB3521-27</t>
  </si>
  <si>
    <t>Дуу, дүрс бичлэгийн оператор</t>
  </si>
  <si>
    <t>РС 7422-21</t>
  </si>
  <si>
    <t>Гар утас, телефон аппаратын засварчин</t>
  </si>
  <si>
    <t>VII. Байгаль орчин, аялал жуулчлалын салбар</t>
  </si>
  <si>
    <t>Байгаль орчин, аялал жуулчлалын салбар</t>
  </si>
  <si>
    <t>NT5113-13</t>
  </si>
  <si>
    <t>Аяллын хөтөч</t>
  </si>
  <si>
    <t>NT5111-19</t>
  </si>
  <si>
    <t xml:space="preserve">Зочид буудал, жуулчны баазын үйлчилгээний ажилтан </t>
  </si>
  <si>
    <t>Байгаль орчин,аялал жуулчлалын салбар</t>
  </si>
  <si>
    <t>NF6210-27</t>
  </si>
  <si>
    <t>Ой арчилгаа, ашиглалтын ажилтан</t>
  </si>
  <si>
    <t>NF6210-21</t>
  </si>
  <si>
    <t>Ойжуулагч</t>
  </si>
  <si>
    <t>NF6210-25</t>
  </si>
  <si>
    <t>Ойн аж ахуйн ажилтан</t>
  </si>
  <si>
    <t>NF6210-26</t>
  </si>
  <si>
    <t>Ойн нөхөрлөлийн ажилтан</t>
  </si>
  <si>
    <t>NF3143-11</t>
  </si>
  <si>
    <t>Ойн техникч</t>
  </si>
  <si>
    <t>VIII. Барилгын салбар</t>
  </si>
  <si>
    <t>Барилгын салбар</t>
  </si>
  <si>
    <t>CB7116-18</t>
  </si>
  <si>
    <t>Авто зам, гүүр барилгын ажилтан /замчин/</t>
  </si>
  <si>
    <t>CF7115-11</t>
  </si>
  <si>
    <t>Барилга угсралтын мужаан</t>
  </si>
  <si>
    <t>CF3112-43</t>
  </si>
  <si>
    <t>Барилга угсралтын мужааны техникч</t>
  </si>
  <si>
    <t>CT3112-16</t>
  </si>
  <si>
    <t xml:space="preserve">Барилга угсралтын техникч </t>
  </si>
  <si>
    <t>CF7123-20</t>
  </si>
  <si>
    <t>Барилгын засал-чимэглэлчин</t>
  </si>
  <si>
    <t>CT3118-19</t>
  </si>
  <si>
    <t xml:space="preserve">Барилгын зургийн техникч </t>
  </si>
  <si>
    <t>CF3112-40</t>
  </si>
  <si>
    <t>Барилгын материалын үйлдвэрийн текник технологич</t>
  </si>
  <si>
    <t>CF7115-22</t>
  </si>
  <si>
    <t>Барилгын мужаан</t>
  </si>
  <si>
    <t>CF7112-19</t>
  </si>
  <si>
    <t xml:space="preserve">Барилгын өрөг угсрагч </t>
  </si>
  <si>
    <t>CF7126-36</t>
  </si>
  <si>
    <t>Барилгын сантехникч</t>
  </si>
  <si>
    <t>CF7411-12</t>
  </si>
  <si>
    <t>Барилгын цахилгаанчин</t>
  </si>
  <si>
    <t>IM3113-21</t>
  </si>
  <si>
    <t>Барилгын цахилгааны техникч</t>
  </si>
  <si>
    <t>CF7114-20</t>
  </si>
  <si>
    <t xml:space="preserve">Бетон арматурчин </t>
  </si>
  <si>
    <t>CB7114-21</t>
  </si>
  <si>
    <t>Зам барилгын материалын лаборант</t>
  </si>
  <si>
    <t>CT8342-27</t>
  </si>
  <si>
    <t>Зам барилгын машин механизмын оператор</t>
  </si>
  <si>
    <t>CB3112-37</t>
  </si>
  <si>
    <t>Зам, гүүрийн техникч</t>
  </si>
  <si>
    <t>CF 3115-59</t>
  </si>
  <si>
    <t>Инженерийн байгууламжийн технологийн техникч</t>
  </si>
  <si>
    <t>CF3112-11</t>
  </si>
  <si>
    <t>Иргэний барилгын техникч</t>
  </si>
  <si>
    <t>CF7115-24</t>
  </si>
  <si>
    <t>Модон эдлэлийн мужаан</t>
  </si>
  <si>
    <t>CT8343-12</t>
  </si>
  <si>
    <t>Өргөгч цамхаг, татах төхөөрөмжийн оператор</t>
  </si>
  <si>
    <t>CT8343-14</t>
  </si>
  <si>
    <t>Өргөн тээвэрлэх тоног төхөөрөмжийн засварчин</t>
  </si>
  <si>
    <t>СТ3115-44</t>
  </si>
  <si>
    <t>Өргөх, зөөх механизмын техникч</t>
  </si>
  <si>
    <t>CF3115-67</t>
  </si>
  <si>
    <t>Сантехник, халаалт, агааржуулалтын төхөөрөмжийн техникч</t>
  </si>
  <si>
    <t>CF3115-41</t>
  </si>
  <si>
    <t>Сантехникийн техникч</t>
  </si>
  <si>
    <t>CF7126-26</t>
  </si>
  <si>
    <t>Халаалт, агааржуулалт, хөргөлтийн тоног төхөөрөмжийн засварчин</t>
  </si>
  <si>
    <t>CF7123-14</t>
  </si>
  <si>
    <t>Хуурай хийц угсрагч</t>
  </si>
  <si>
    <t>CM8114-15</t>
  </si>
  <si>
    <t>Цемент, хиймэл чулуун бүтээгдэхүүн үйлдвэрлэх машины оператор</t>
  </si>
  <si>
    <t>IX. Тээврийн салбар</t>
  </si>
  <si>
    <t>Тээврийн салбар</t>
  </si>
  <si>
    <t>TC8211-20</t>
  </si>
  <si>
    <t>Автомашины засварчин</t>
  </si>
  <si>
    <t>TC8211-24</t>
  </si>
  <si>
    <t>Автомашины кузов засварчин</t>
  </si>
  <si>
    <t>TC3115-13</t>
  </si>
  <si>
    <t>Автомашины механик</t>
  </si>
  <si>
    <t>TF5111-12</t>
  </si>
  <si>
    <t xml:space="preserve">Агаарын хөлгийн үйлчилгээний ажилтан </t>
  </si>
  <si>
    <t>TR4323-25</t>
  </si>
  <si>
    <t>Ачаа вагон хүлээлцэгч</t>
  </si>
  <si>
    <t>TR4323-27</t>
  </si>
  <si>
    <t>Вагон үзэгч, засварчин</t>
  </si>
  <si>
    <t>TR3115-61</t>
  </si>
  <si>
    <t>Вагоны техникч</t>
  </si>
  <si>
    <t>TR4323-28</t>
  </si>
  <si>
    <t>Дохиолол төвлөрүүлэлт хориглолын монтёр</t>
  </si>
  <si>
    <t>TR3115-64</t>
  </si>
  <si>
    <t>Дохиолол төвлөрүүлэлт хориглолын техникч</t>
  </si>
  <si>
    <t>TC5165-11</t>
  </si>
  <si>
    <t>Жолооны багш</t>
  </si>
  <si>
    <t>TR3115-62</t>
  </si>
  <si>
    <t>Замын техникч</t>
  </si>
  <si>
    <t>TR4323-26</t>
  </si>
  <si>
    <t>Зорчигчийн вагоны үйлчлэгч</t>
  </si>
  <si>
    <t>TR3115-60</t>
  </si>
  <si>
    <t>Зүтгүүрийн техникч</t>
  </si>
  <si>
    <t>TR8311-11</t>
  </si>
  <si>
    <t>Зүтгүүрийн туслах машинч</t>
  </si>
  <si>
    <t>TR8311-13</t>
  </si>
  <si>
    <t>Илчит тэрэгний засварчин</t>
  </si>
  <si>
    <t>TC7412-23</t>
  </si>
  <si>
    <t>Моторт тээврийн хэрэгслийн цахилгаанчин</t>
  </si>
  <si>
    <t>TC8331-14</t>
  </si>
  <si>
    <t>Мэргэшсэн жолооч</t>
  </si>
  <si>
    <t>TR3115-65</t>
  </si>
  <si>
    <t>Төмөр замын ашиглалтын техникч</t>
  </si>
  <si>
    <t>TR4323-29</t>
  </si>
  <si>
    <t>Төмөр замын замчин</t>
  </si>
  <si>
    <t>TR3115-63</t>
  </si>
  <si>
    <t>Төмөр замын машин механизмын техникч</t>
  </si>
  <si>
    <t>TR4323-15</t>
  </si>
  <si>
    <t>Төмөр замын өртөөний жижүүр</t>
  </si>
  <si>
    <t>X. Эрчим хүчний салбар</t>
  </si>
  <si>
    <t>Эрчим хүчний салбар</t>
  </si>
  <si>
    <t>PS3112-44</t>
  </si>
  <si>
    <t>Дулаан шугам сүлжээний техникч</t>
  </si>
  <si>
    <t>PS8182-30</t>
  </si>
  <si>
    <t>Дулааны шугам сүлжээний засварчин</t>
  </si>
  <si>
    <t>PS8182-27</t>
  </si>
  <si>
    <t>Зуухны машинч</t>
  </si>
  <si>
    <t>PL7412-31</t>
  </si>
  <si>
    <t>Нар, салхины үүсгүүртэй тоног төхөөрөмжийн угсралт, засварчин</t>
  </si>
  <si>
    <t>PL3131-16</t>
  </si>
  <si>
    <t>Хуваарилах байгууламж сэлгэн залгалтын оператор</t>
  </si>
  <si>
    <t>PL3113-12</t>
  </si>
  <si>
    <t>Цахилгаан станц, сүлжээний техникч</t>
  </si>
  <si>
    <t>PL7412-21</t>
  </si>
  <si>
    <t>Цахилгаан тоног төхөөрөмжийн засварчин</t>
  </si>
  <si>
    <t>PL7412-32</t>
  </si>
  <si>
    <t>Эрчим хүчний борлуулалтын байцаагч-монтёр</t>
  </si>
  <si>
    <t>XI. Уул уурхайн салбар</t>
  </si>
  <si>
    <t>Уул уурхайн салбар</t>
  </si>
  <si>
    <t>MR3117-26</t>
  </si>
  <si>
    <t>Баяжуулалтын техникч</t>
  </si>
  <si>
    <t>MF8113-18</t>
  </si>
  <si>
    <t>Газрын тос, даралтат сав шугам хоолойн оператор тоног төхөөрөмжийн оператор</t>
  </si>
  <si>
    <t>MF3117-12</t>
  </si>
  <si>
    <t>Газрын тосны техникч</t>
  </si>
  <si>
    <t>MG3111-16</t>
  </si>
  <si>
    <t>Геологийн техникч</t>
  </si>
  <si>
    <t>уул уурхайн салбар</t>
  </si>
  <si>
    <t>MT 3117-19</t>
  </si>
  <si>
    <t>Металлургийн техникч</t>
  </si>
  <si>
    <t>MR8111-25</t>
  </si>
  <si>
    <t>Өрмийн мастер</t>
  </si>
  <si>
    <t>MT8111-11</t>
  </si>
  <si>
    <t xml:space="preserve">Өрмийн машины оператор </t>
  </si>
  <si>
    <t>MT3115-56</t>
  </si>
  <si>
    <t>Уул уурхайн машин механизмын электрон төхөөрөмжийн техникч</t>
  </si>
  <si>
    <t>MT7233-17</t>
  </si>
  <si>
    <t>Уул уурхайн машин, тоног төхөөрөмжийн механик</t>
  </si>
  <si>
    <t>MG3257-22</t>
  </si>
  <si>
    <t>Уул уурхайн хөдөлмөрийн аюулгүй ажиллагааны техникч</t>
  </si>
  <si>
    <t>MG6210-28</t>
  </si>
  <si>
    <t xml:space="preserve">Уул, уурхайн нөхөн сэргээгч </t>
  </si>
  <si>
    <t>MG3117-25</t>
  </si>
  <si>
    <t>Уулын ажлын техникч</t>
  </si>
  <si>
    <t>MR8111-23</t>
  </si>
  <si>
    <t>Уурхайн механик</t>
  </si>
  <si>
    <t>MR8111-36</t>
  </si>
  <si>
    <t xml:space="preserve">Уурхайн цахилгаанчин </t>
  </si>
  <si>
    <t>MR8111-15</t>
  </si>
  <si>
    <t>Хөвүүлэн баяжуулахын оператор</t>
  </si>
  <si>
    <t>MR8111-13</t>
  </si>
  <si>
    <t>Хүдэр, чулуу боловсруулах суурин тоног төхөөрөмжийн оператор</t>
  </si>
  <si>
    <t>MT8111-35</t>
  </si>
  <si>
    <t>Хүнд машин механзмын оператор</t>
  </si>
  <si>
    <t>MT3115-55</t>
  </si>
  <si>
    <t>Хүнд машин механизмын ашиглалтын техникч</t>
  </si>
  <si>
    <t>MT7233-45</t>
  </si>
  <si>
    <t xml:space="preserve">Хүнд машин механизмын засварчин </t>
  </si>
  <si>
    <t>Хүнд машин механизмын оператор</t>
  </si>
  <si>
    <t>XII. Хөдөө аж ахуйн салбар</t>
  </si>
  <si>
    <t>Хөдөө аж ахуйн салбар</t>
  </si>
  <si>
    <t>AF3142-13</t>
  </si>
  <si>
    <t>Агротехникч</t>
  </si>
  <si>
    <t>AH3240-16</t>
  </si>
  <si>
    <t>Зоотехникч</t>
  </si>
  <si>
    <t>AH6123-11</t>
  </si>
  <si>
    <t>Зөгийчин, зөгийн аж ахуй эрхлэгч</t>
  </si>
  <si>
    <t>AH6121-24</t>
  </si>
  <si>
    <t xml:space="preserve">Малчин </t>
  </si>
  <si>
    <t>AH6121-23</t>
  </si>
  <si>
    <t xml:space="preserve">Малын асаргаа </t>
  </si>
  <si>
    <t>AH3240-17</t>
  </si>
  <si>
    <t>Малын бага эмч</t>
  </si>
  <si>
    <t>AT7231-18</t>
  </si>
  <si>
    <t>Тракторын механик</t>
  </si>
  <si>
    <t>AF6330-11</t>
  </si>
  <si>
    <t>Фермерийн аж ахуй эрхлэгч /ГТ-МАА/</t>
  </si>
  <si>
    <t>AH6330-12</t>
  </si>
  <si>
    <t>Фермерийн аж ахуй эрхлэгч /МАА-ГТ/</t>
  </si>
  <si>
    <t>AT7231-20</t>
  </si>
  <si>
    <t>ХАА-н машин механизмын ашиглалт, засварчин</t>
  </si>
  <si>
    <t>Хөдөө аж ахуйн машин механизмын засварчин</t>
  </si>
  <si>
    <t>AT3115-29</t>
  </si>
  <si>
    <t>Хөдөө аж ахуйн машин, тоног төхөөрөмжийн техникч</t>
  </si>
  <si>
    <t>AF6112-25</t>
  </si>
  <si>
    <t xml:space="preserve">Хүлэмжийн аж ахуйн фермер </t>
  </si>
  <si>
    <t>AF6112-24</t>
  </si>
  <si>
    <t>Хүнсний ногооны фермер</t>
  </si>
  <si>
    <t>AF6111-15</t>
  </si>
  <si>
    <t>Хүнсний ногооны хадгалалт, боловсруулалтын технологийн ажилтан</t>
  </si>
  <si>
    <t>AH 6320-12</t>
  </si>
  <si>
    <t xml:space="preserve">Эрчимжсэн мал аж ахуйн фермер </t>
  </si>
  <si>
    <t>XIII. Аж үйлдвэрийн салбар</t>
  </si>
  <si>
    <t>Аж үйлдвэрийн салбар</t>
  </si>
  <si>
    <t>IF3142-20</t>
  </si>
  <si>
    <t>Амьтны гаралтай хүнсний бүтээгдэхүүн үйлдвэрлэлийн техник-технологич</t>
  </si>
  <si>
    <t>EI7531-20</t>
  </si>
  <si>
    <t>Ангийн үс, үслэг эдлэл,  арьс, савхин бүтээгдэхүүний оёдолчин</t>
  </si>
  <si>
    <t>IE7535-52</t>
  </si>
  <si>
    <t>Арьс, шир боловсруулалтын технологийн ажилтан</t>
  </si>
  <si>
    <t>IM3119-11</t>
  </si>
  <si>
    <t xml:space="preserve">Аюулгүй ажиллагааны техникч </t>
  </si>
  <si>
    <t>IM7212-14</t>
  </si>
  <si>
    <t>Гагнуурчин</t>
  </si>
  <si>
    <t>IM8211-15</t>
  </si>
  <si>
    <t>Даралтат сав турбин, уур ус дамжуулах шугамын угсрагч</t>
  </si>
  <si>
    <t>IF7514-21</t>
  </si>
  <si>
    <t>Жимс жимсгэнэ, хүнсний ногоо, самар боловсруулан даршлагч үйлдвэрлэлийн технологийн ажилтан</t>
  </si>
  <si>
    <t>IF5131-16</t>
  </si>
  <si>
    <t>Зочид буудал, зоогийн газрын үйлчилгээний ажилтан</t>
  </si>
  <si>
    <t>IF5131-11</t>
  </si>
  <si>
    <t>Зөөгч, бармен</t>
  </si>
  <si>
    <t>IF7512-37</t>
  </si>
  <si>
    <t xml:space="preserve">Исгэлтийн үйлдвэрлэлийн технологийн ажилтан </t>
  </si>
  <si>
    <t>IF5132-12</t>
  </si>
  <si>
    <t>Кофе бэлтгэгч /чанагч/</t>
  </si>
  <si>
    <t>IF7511-11</t>
  </si>
  <si>
    <t>Мах боловсруулах үйлдвэрлэлийн ажилтан</t>
  </si>
  <si>
    <t>IM7223-17</t>
  </si>
  <si>
    <t>Метал боловсруулах машины оператор /токарь-фрезер /</t>
  </si>
  <si>
    <t>IM3115-12</t>
  </si>
  <si>
    <t>Механик инженерийн техникч</t>
  </si>
  <si>
    <t>IM3119-23</t>
  </si>
  <si>
    <t xml:space="preserve">Мехатроникч </t>
  </si>
  <si>
    <t>IS7521-34</t>
  </si>
  <si>
    <t>Мод боловсруулагч, дизайнч</t>
  </si>
  <si>
    <t>IE8152-36</t>
  </si>
  <si>
    <t>Ноос, ноолуур  боловсруулалтын технологийн ажилтан</t>
  </si>
  <si>
    <t>IE8152-32</t>
  </si>
  <si>
    <t>Нэхмэлийн үйлдвэрийн технологийн ажилтан /нэхмэлчин/</t>
  </si>
  <si>
    <t>IE3139-14</t>
  </si>
  <si>
    <t>Оёдолын техник-технологич</t>
  </si>
  <si>
    <t>IE7533-28</t>
  </si>
  <si>
    <t>Оёмол бүтээгдэхүүний оёдолчин</t>
  </si>
  <si>
    <t>IE8152-12</t>
  </si>
  <si>
    <t>Сүлжих машины оператор</t>
  </si>
  <si>
    <t>IE3139-15</t>
  </si>
  <si>
    <t>Сүлжмэлийн үйлдвэрийн техник-технологич</t>
  </si>
  <si>
    <t>IE8152-33</t>
  </si>
  <si>
    <t>Сүлжмэлийн үйлдвэрийн технологийн ажилтан /сүлжигч/</t>
  </si>
  <si>
    <t>IF7513-23</t>
  </si>
  <si>
    <t>Сүү боловсруулах үйлдвэрлэлийн ажилтан</t>
  </si>
  <si>
    <t>IF7512-34</t>
  </si>
  <si>
    <t>Талх, нарийн боов үйлдвэрлэлийн технологийн ажилтан</t>
  </si>
  <si>
    <t>IF5120-11</t>
  </si>
  <si>
    <t>Тогооч</t>
  </si>
  <si>
    <t>IF3142-19</t>
  </si>
  <si>
    <t>Ургамлын гаралтай хүнсний бүтээгдэхүүн үйлдвэрлэлийн техник-технологич</t>
  </si>
  <si>
    <t>IM7233-18</t>
  </si>
  <si>
    <t>Үйлдвэрийн машин, тоног төхөөрөмжийн механик</t>
  </si>
  <si>
    <t>IM7411-13</t>
  </si>
  <si>
    <t>Үйлдвэрийн цахилгаанчин</t>
  </si>
  <si>
    <t xml:space="preserve">IM3119-14			</t>
  </si>
  <si>
    <t>Үйлдвэрлэлийн техникч</t>
  </si>
  <si>
    <t>IF3434-14</t>
  </si>
  <si>
    <t>Хоол үйлдвэрлэл, үйлчилгээний техник-технологич</t>
  </si>
  <si>
    <t>IE7233-43</t>
  </si>
  <si>
    <t>Хөнгөн үйлдвэрийн тоног төхөөрөмжийн засварчин</t>
  </si>
  <si>
    <t>IE3139-20</t>
  </si>
  <si>
    <t>Хөнгөн үйлдвэрийн тоног төхөөрөмжийн механик</t>
  </si>
  <si>
    <t>IM3115-57</t>
  </si>
  <si>
    <t>Хөргөлт агааржуулалтын тоног төхөөрөмжийн угсралт, ашиглалтын техникч</t>
  </si>
  <si>
    <t>IM7233-42</t>
  </si>
  <si>
    <t xml:space="preserve">Хүнсний үйлдвэрийн тоног төхөөрөмжийн засварчин </t>
  </si>
  <si>
    <t>IP7321-27</t>
  </si>
  <si>
    <t>Хэвлэлийн үйлдвэрийн хэвлэгч</t>
  </si>
  <si>
    <t>IM3113-20</t>
  </si>
  <si>
    <t xml:space="preserve">Цахилгаан техникийн төхөөрөмжийн техникч </t>
  </si>
  <si>
    <t>IM7411-11</t>
  </si>
  <si>
    <t>Цахилгаанчин</t>
  </si>
  <si>
    <t>IM3113-17</t>
  </si>
  <si>
    <t>Цахилгааны техникч</t>
  </si>
  <si>
    <t>IE8151-24</t>
  </si>
  <si>
    <t>Ээрмэлийн үйлдвэрийн технологийн ажилтан</t>
  </si>
  <si>
    <t>XIV. Хот байгуулалт, тохижилтын салбар</t>
  </si>
  <si>
    <t>Хот байгуулалт, тохижилтын салбар</t>
  </si>
  <si>
    <t>UD6113-16</t>
  </si>
  <si>
    <t xml:space="preserve">Цэцэрлэгч, цэцэрлэгт хүрээлэнгийн ажилтан </t>
  </si>
  <si>
    <t>UC3132-14</t>
  </si>
  <si>
    <t>Төв, суурин газрын ус хангамжийн ажилтан</t>
  </si>
  <si>
    <t>Цэцэрлэгт хүрээлэнгийн цэцэрлэгч</t>
  </si>
  <si>
    <t>XV. Үйлчилгээний салбар</t>
  </si>
  <si>
    <t>Үйлчилгээний салбар</t>
  </si>
  <si>
    <t>SO5142-11</t>
  </si>
  <si>
    <t>Гоо засалч</t>
  </si>
  <si>
    <t>SO5142-21</t>
  </si>
  <si>
    <t>Гоо заслын технологич</t>
  </si>
  <si>
    <t>SO8212-19</t>
  </si>
  <si>
    <t>Гэр ахуйн цахилгаан тоног төхөөрөмжийн засварчин</t>
  </si>
  <si>
    <t>SO7536-21</t>
  </si>
  <si>
    <t>Захиалгын гуталчин</t>
  </si>
  <si>
    <t>SO5142-20</t>
  </si>
  <si>
    <t>Массажчин</t>
  </si>
  <si>
    <t>SO5141-14</t>
  </si>
  <si>
    <t xml:space="preserve">Үс заслын технологич </t>
  </si>
  <si>
    <t>SO5141-11</t>
  </si>
  <si>
    <t>Үсчин</t>
  </si>
  <si>
    <t>XVI. Эрүүл мэндийн салбар</t>
  </si>
  <si>
    <t>Эрүүл мэндийн салбар</t>
  </si>
  <si>
    <t>HO5321-15</t>
  </si>
  <si>
    <t>Эмчилгээний бариа засалч</t>
  </si>
  <si>
    <t>HO5321-12</t>
  </si>
  <si>
    <t xml:space="preserve">Туслах сувилагч </t>
  </si>
  <si>
    <t>А-ТМБ-7</t>
  </si>
  <si>
    <r>
      <rPr>
        <b/>
        <sz val="12"/>
        <rFont val="Arial"/>
        <family val="2"/>
      </rPr>
      <t>(А-ТМБ-7)</t>
    </r>
    <r>
      <rPr>
        <sz val="11"/>
        <rFont val="Arial"/>
        <family val="2"/>
      </rPr>
      <t>-</t>
    </r>
    <r>
      <rPr>
        <i/>
        <sz val="10"/>
        <rFont val="Arial"/>
        <family val="2"/>
      </rPr>
      <t>ын үргэлжлэл</t>
    </r>
  </si>
  <si>
    <t>Нас</t>
  </si>
  <si>
    <t>Мэргэжлийн боловсрол /2.5 жил/</t>
  </si>
  <si>
    <t>Хөгжлийн  бэрхшээлтэй суралцагчид</t>
  </si>
  <si>
    <t xml:space="preserve">Хагас өнчин суралцагчид </t>
  </si>
  <si>
    <t xml:space="preserve">Бүтэн өнчин суралцагчид           </t>
  </si>
  <si>
    <t>Харааны</t>
  </si>
  <si>
    <t>Ярианы</t>
  </si>
  <si>
    <t>Сонсголын</t>
  </si>
  <si>
    <t>Хөдөлгөөний</t>
  </si>
  <si>
    <t>Сэтгэцийн</t>
  </si>
  <si>
    <t>Дауны хам шинж</t>
  </si>
  <si>
    <t>Хавсарсан</t>
  </si>
  <si>
    <t>Аутизм</t>
  </si>
  <si>
    <t>Оюуны хөгжлийн</t>
  </si>
  <si>
    <r>
      <rPr>
        <b/>
        <sz val="10"/>
        <rFont val="Arial"/>
        <family val="2"/>
      </rPr>
      <t>Бүгд</t>
    </r>
    <r>
      <rPr>
        <b/>
        <i/>
        <sz val="10"/>
        <rFont val="Arial"/>
        <family val="2"/>
      </rPr>
      <t xml:space="preserve"> </t>
    </r>
  </si>
  <si>
    <t>&lt;14</t>
  </si>
  <si>
    <t>40&lt;</t>
  </si>
  <si>
    <r>
      <rPr>
        <i/>
        <sz val="10"/>
        <rFont val="Arial"/>
        <family val="2"/>
      </rPr>
      <t xml:space="preserve">Балансын шалгалт: </t>
    </r>
  </si>
  <si>
    <t>Багана : 1=(2+3)=(4+7+10); Багана: 13=(14+15); Багана:16=(17+18); Багана:22=(23+26+29+32+35+41+44+47+50)</t>
  </si>
  <si>
    <t>Мөр : 1=(2:30);</t>
  </si>
  <si>
    <t>А-ТМБ-8</t>
  </si>
  <si>
    <r>
      <rPr>
        <b/>
        <sz val="10"/>
        <rFont val="Arial"/>
        <family val="2"/>
      </rPr>
      <t xml:space="preserve">А-ТМБ-8 </t>
    </r>
    <r>
      <rPr>
        <i/>
        <sz val="10"/>
        <rFont val="Arial"/>
        <family val="2"/>
      </rPr>
      <t>Үргэлжлэл</t>
    </r>
  </si>
  <si>
    <t>Дотуур байранд амьдрах хүсэлт гаргасан суралцагчид</t>
  </si>
  <si>
    <t>Дотуур байранд амьдарч буй суралцагчид</t>
  </si>
  <si>
    <t>Балансын шалгалт: Багана: 1=(2+3); Багана: 4=(5+6); Багана:  7=(8+9)=(10+13+16); Багана:  19=(20+21)=(22+25+28);</t>
  </si>
  <si>
    <t>Мөр: 1=(2+8+15+23+27); Мөр:2=(3:7); Мөр:8=(9:14); Мөр:15=(16:22); Мөр:23=(24:26); Мөр:27=(28:36);</t>
  </si>
  <si>
    <t>А-ТМБ-9</t>
  </si>
  <si>
    <r>
      <rPr>
        <b/>
        <sz val="12"/>
        <rFont val="Arial"/>
        <family val="2"/>
      </rPr>
      <t>А-ТМБ-9</t>
    </r>
    <r>
      <rPr>
        <sz val="10"/>
        <rFont val="Arial"/>
        <family val="2"/>
      </rPr>
      <t>-</t>
    </r>
    <r>
      <rPr>
        <i/>
        <sz val="10"/>
        <rFont val="Arial"/>
        <family val="2"/>
      </rPr>
      <t>ийн Үргэлжлэл</t>
    </r>
  </si>
  <si>
    <t>Шинээр элсэгчид</t>
  </si>
  <si>
    <t>Өмнөх хичээлийн жилд суурь боловсрол эзэмшигчдээс</t>
  </si>
  <si>
    <t>Өмнөх хичээлийн жилд бүрэн дунд боловсрол эзэмшигчдээс</t>
  </si>
  <si>
    <t>Өмнөх хичээлийн жилд мэргэжлийн боловсрол эзэмшигчдээс</t>
  </si>
  <si>
    <t>Өмнөх хичээлийн жилд техникийн боловсрол эзэмшигчдээс</t>
  </si>
  <si>
    <t>Өмнөх хичээлийн жилд дээд боловсрол эзэмшигчдээс</t>
  </si>
  <si>
    <t>Ажиллагчдаас</t>
  </si>
  <si>
    <t>Цэргийн алба хаагчдаас</t>
  </si>
  <si>
    <t>Хорих ангид ял эдлэгчдээс</t>
  </si>
  <si>
    <t>Ажилгүй иргэдээс</t>
  </si>
  <si>
    <t xml:space="preserve">Балансын шалгалт:  </t>
  </si>
  <si>
    <t xml:space="preserve">Багана: 1=(2+3); Багана: 4=(5+6);Багана: 10=(11+12); Багана:13=(14+15); Багана:16=(17+18); Багана:19=(20+21); Багана:22=(23+24); Багана:25=(26+27); </t>
  </si>
  <si>
    <t>Багана:31=(32+33); Багана:34=(35+36); Багана:37=(38+39); Багана:40=(41+42); Багана:43=(44+45+46)</t>
  </si>
  <si>
    <t>Мөр: 1=(2+8+15+23+27); Мөр:  2=(3:7); Мөр:  8=(9:14); Мөр: 15=(16:22); Мөр: 23=(24:26);Мөр: 27=(28:36);</t>
  </si>
  <si>
    <t>А-ТМБ-11</t>
  </si>
  <si>
    <t>Мэргэжил</t>
  </si>
  <si>
    <t>Г</t>
  </si>
  <si>
    <r>
      <rPr>
        <b/>
        <sz val="8"/>
        <rFont val="Arial"/>
        <family val="2"/>
      </rPr>
      <t xml:space="preserve">Бүгд </t>
    </r>
    <r>
      <rPr>
        <b/>
        <i/>
        <sz val="8"/>
        <rFont val="Arial"/>
        <family val="2"/>
      </rPr>
      <t>мөр1=мөр(2+3+...)</t>
    </r>
  </si>
  <si>
    <t>I. Боловсролын салбар-1</t>
  </si>
  <si>
    <t>ET 2643-28</t>
  </si>
  <si>
    <t>II. Соёл, урлагийн салбар-25</t>
  </si>
  <si>
    <t>AB2653-15</t>
  </si>
  <si>
    <t>Ардын бүжгийн бүжигчин</t>
  </si>
  <si>
    <t>AM2652-11</t>
  </si>
  <si>
    <t>Бэлэг дурсгалын зүйл урлаач</t>
  </si>
  <si>
    <t>Дуу, хөгжим чимэглэлийн найруулагч</t>
  </si>
  <si>
    <t>АО3521-36</t>
  </si>
  <si>
    <t>GP2651-11</t>
  </si>
  <si>
    <t xml:space="preserve">АМ7313-39 </t>
  </si>
  <si>
    <t>AM7313-28</t>
  </si>
  <si>
    <t>Театр, телевиз, киноны гэрэлтүүлэгч</t>
  </si>
  <si>
    <t>Үлээвэр,цохивор найрал хөгжмийн хөгжимчин</t>
  </si>
  <si>
    <t>IE3432-11</t>
  </si>
  <si>
    <t>Хувцасны загвар зохион бүтээгч</t>
  </si>
  <si>
    <t>Хэвлэлийн график дизайнч</t>
  </si>
  <si>
    <t>AM2652-21</t>
  </si>
  <si>
    <t>III. Цагдаа, батлан хамгаалах, онцгой байдлын салбар-15</t>
  </si>
  <si>
    <t>Цагдаа, Батлан хамгаалах, онцгой байдлын салбар</t>
  </si>
  <si>
    <t xml:space="preserve">Зэвсгийн засварчин-нярав </t>
  </si>
  <si>
    <t>Инженерийн дугуйт машины механик жолооч</t>
  </si>
  <si>
    <t>Хуягт тээвэрлэгчийн механик-жолооч</t>
  </si>
  <si>
    <t>Явган цэргийн байлдааны машины наводчик-оператор</t>
  </si>
  <si>
    <t>Явган цэргийн байлдааны машины
механик-жолооч</t>
  </si>
  <si>
    <t>IV. Санхүү, бизнес, худалдааны салбар-5</t>
  </si>
  <si>
    <t xml:space="preserve">Санхүү, бизнес худалдааны салбар </t>
  </si>
  <si>
    <t>BT4321-17</t>
  </si>
  <si>
    <t>BF4311-17</t>
  </si>
  <si>
    <t xml:space="preserve">Төлбөр тооцоо, цалин хөлсний нярав </t>
  </si>
  <si>
    <t>BF3313-14</t>
  </si>
  <si>
    <t>Вэб мультмедиа зохиогч</t>
  </si>
  <si>
    <t xml:space="preserve">Мэдээллийн технологийн салбар </t>
  </si>
  <si>
    <t>Програм кодлогч</t>
  </si>
  <si>
    <t>IO7422-14</t>
  </si>
  <si>
    <t>Зочид буудал, жуулчны баазын үйлчилгээний ажилтан</t>
  </si>
  <si>
    <t>Ойн арчилгаа, ашиглалтын ажилтан</t>
  </si>
  <si>
    <t xml:space="preserve">Ойжуулагч </t>
  </si>
  <si>
    <t xml:space="preserve">Байгаль орчин, аялал жуулчлалын салбар </t>
  </si>
  <si>
    <t xml:space="preserve">Барилгын мужаан </t>
  </si>
  <si>
    <t xml:space="preserve">Барилгын салбар </t>
  </si>
  <si>
    <t>Барилга угсралтын техникч</t>
  </si>
  <si>
    <t>CF3113-21</t>
  </si>
  <si>
    <t>Бетон арматурчин</t>
  </si>
  <si>
    <t>CF 7115-24</t>
  </si>
  <si>
    <t>СТ8343-14</t>
  </si>
  <si>
    <t xml:space="preserve">Тээврийн салбар </t>
  </si>
  <si>
    <t xml:space="preserve">Автомашины  засварчин  </t>
  </si>
  <si>
    <t>Агаарын хөлгийн үйлчилгээний ажилтан</t>
  </si>
  <si>
    <t>Дохиолол төвлөрүүлэлт хориглолтын техникч</t>
  </si>
  <si>
    <t xml:space="preserve">Төмөр замын замчин
</t>
  </si>
  <si>
    <t>FL7412-21</t>
  </si>
  <si>
    <t>Газрын тос олборлох давхаргын даралт тогтворжуулах оператор</t>
  </si>
  <si>
    <t>MT3117-19</t>
  </si>
  <si>
    <t>Уул, уурхайн нөхөн сэргээгч</t>
  </si>
  <si>
    <t xml:space="preserve">Хүнд машин  механизмын засварчин </t>
  </si>
  <si>
    <t>MT8111-13</t>
  </si>
  <si>
    <t xml:space="preserve">Хүдэр, чулуу боловсруулах суурин тоног төхөөрөмжийн оператор </t>
  </si>
  <si>
    <t>АН6123-11</t>
  </si>
  <si>
    <t>Малын асаргаа</t>
  </si>
  <si>
    <t xml:space="preserve">Хөдөө аж ахуйн салбар </t>
  </si>
  <si>
    <t>Хүлэмжийн аж ахуйн фермер</t>
  </si>
  <si>
    <t>AH6320-13</t>
  </si>
  <si>
    <t>Эрчимжсэн МАА-н фермер</t>
  </si>
  <si>
    <t>Аюулгүй ажиллагааны техникч</t>
  </si>
  <si>
    <t xml:space="preserve">Гагнуурчин             </t>
  </si>
  <si>
    <t xml:space="preserve">Аж үйлдвэрийн  салбар </t>
  </si>
  <si>
    <t>Даралтат сав, турбин, уур ус дамжуулах шугамын угсрагч</t>
  </si>
  <si>
    <t>Жимс жимсгэнэ хүнсний ногоо самар боловсруулан даршлагч үйлдвэрлэлийн технологийн ажилтан</t>
  </si>
  <si>
    <t>Кофе бэлтгэгч</t>
  </si>
  <si>
    <t>Мехатроникч</t>
  </si>
  <si>
    <t>Ноос, ноолуур боловсруулалтын технологийн ажилтан</t>
  </si>
  <si>
    <t>Нэхмэлийн үйлдвэрийн технологийн ажилтан</t>
  </si>
  <si>
    <t>Сүлжмэлийн үйлдвэрийн технологийн ажилтан/сүлжигч/</t>
  </si>
  <si>
    <t>Аж үйлвэрийн салбар</t>
  </si>
  <si>
    <t xml:space="preserve">Сүү боловсруулах үйлдвэрлэлийн ажилтан </t>
  </si>
  <si>
    <t xml:space="preserve">Талх, нарийн боов үйлдвэрлэлийн технологийн ажилтан </t>
  </si>
  <si>
    <t>Хөргөлт агааржуулагч, тоног төхөөрөмжийн угсралт ашиглалтын техникч</t>
  </si>
  <si>
    <t xml:space="preserve">Хот байгуулалт, тохижилтын салбар </t>
  </si>
  <si>
    <t xml:space="preserve">UC3132-14 </t>
  </si>
  <si>
    <t xml:space="preserve"> SO5141-14</t>
  </si>
  <si>
    <t>Үс заслын технологич</t>
  </si>
  <si>
    <t>НО5321-12</t>
  </si>
  <si>
    <t>Туслах сувилагч</t>
  </si>
  <si>
    <t>А-ТМБ-10</t>
  </si>
  <si>
    <r>
      <rPr>
        <b/>
        <sz val="12"/>
        <rFont val="Arial"/>
        <family val="2"/>
      </rPr>
      <t>А-ТМБ-10</t>
    </r>
    <r>
      <rPr>
        <sz val="10"/>
        <rFont val="Arial"/>
        <family val="2"/>
      </rPr>
      <t>-</t>
    </r>
    <r>
      <rPr>
        <i/>
        <sz val="10"/>
        <rFont val="Arial"/>
        <family val="2"/>
      </rPr>
      <t>ын Үргэлжлэл</t>
    </r>
  </si>
  <si>
    <t>Хөгжлийн бэрхшээлтэй шинээр элсэгчид</t>
  </si>
  <si>
    <t>Багана: 1=(2+3); Багана: 4=(5+6);Багана: 10=(11+12); Багана:13=(14+15); Багана:16=(17+18); Багана:19=(20+21); Багана:22=(23+24); Багана:25=(26+27); Багана:28=(31+34); Багана:37=(38+39); Багана:40=(41+42);</t>
  </si>
  <si>
    <t>Мөр: 1=(2:30);</t>
  </si>
  <si>
    <t xml:space="preserve"> А-ТМБ-12</t>
  </si>
  <si>
    <r>
      <rPr>
        <b/>
        <sz val="12"/>
        <rFont val="Arial"/>
        <family val="2"/>
      </rPr>
      <t>А-ТМБ-12</t>
    </r>
    <r>
      <rPr>
        <sz val="10"/>
        <rFont val="Arial"/>
        <family val="2"/>
      </rPr>
      <t>-</t>
    </r>
    <r>
      <rPr>
        <i/>
        <sz val="10"/>
        <rFont val="Arial"/>
        <family val="2"/>
      </rPr>
      <t>ын Үргэлжлэл</t>
    </r>
  </si>
  <si>
    <r>
      <rPr>
        <b/>
        <sz val="12"/>
        <rFont val="Arial"/>
        <family val="2"/>
      </rPr>
      <t>(А-ТМБ-12)</t>
    </r>
    <r>
      <rPr>
        <b/>
        <sz val="10"/>
        <rFont val="Arial"/>
        <family val="2"/>
      </rPr>
      <t>-</t>
    </r>
    <r>
      <rPr>
        <i/>
        <sz val="10"/>
        <rFont val="Arial"/>
        <family val="2"/>
      </rPr>
      <t>ын үргэлжлэл</t>
    </r>
  </si>
  <si>
    <r>
      <rPr>
        <b/>
        <sz val="12"/>
        <rFont val="Arial"/>
        <family val="2"/>
      </rPr>
      <t>(А-ТМБ-12)</t>
    </r>
    <r>
      <rPr>
        <sz val="10"/>
        <rFont val="Arial"/>
        <family val="2"/>
      </rPr>
      <t>-</t>
    </r>
    <r>
      <rPr>
        <i/>
        <sz val="10"/>
        <rFont val="Arial"/>
        <family val="2"/>
      </rPr>
      <t>ын үргэлжлэл</t>
    </r>
  </si>
  <si>
    <t>А.Үндсэн мэдээлэл</t>
  </si>
  <si>
    <t>Yзүүлэлт</t>
  </si>
  <si>
    <t>Ажиллагчид</t>
  </si>
  <si>
    <t>Захирал</t>
  </si>
  <si>
    <t>Сургалтын менежер</t>
  </si>
  <si>
    <t>Арга зүйч</t>
  </si>
  <si>
    <t xml:space="preserve">Yндсэн багш </t>
  </si>
  <si>
    <t>Нягтлан бодогч</t>
  </si>
  <si>
    <t xml:space="preserve">Дотоод чанарын баталгаажилт, статистик хариуцсан ажилтан </t>
  </si>
  <si>
    <t>Нийгмийн түншлэл, үйлдвэрлэлийн сургалт хариуцсан арга зүйч</t>
  </si>
  <si>
    <t>Хүний нөөц, гадаад харилцаа хариуцсан ажилтан</t>
  </si>
  <si>
    <t>Цахим сургалтын агуулга, хөгжүүлэлт, сургалтын нөөц хариуцсан ажилтан</t>
  </si>
  <si>
    <t>Тоног төхөөрөмж, цахим сүлжээ, мэдээллийн сан хариуцсан ажилтан</t>
  </si>
  <si>
    <t>Хөдөлмөрийн аюулгүй байдал эрүүл ахуй хариуцсан ажилтан</t>
  </si>
  <si>
    <t>Бичиг хэрэг, архивын ажилтан</t>
  </si>
  <si>
    <t>Нийгмийн ажилтан</t>
  </si>
  <si>
    <t>Дотуур байрын багш</t>
  </si>
  <si>
    <t>Номын сангийн ажилтан</t>
  </si>
  <si>
    <t>Эмч</t>
  </si>
  <si>
    <t>Нярав</t>
  </si>
  <si>
    <t>Сантехникч</t>
  </si>
  <si>
    <t>Мужаан</t>
  </si>
  <si>
    <t>Үйлчлэгч</t>
  </si>
  <si>
    <t>Жижүүр, манаач, сахиул</t>
  </si>
  <si>
    <t>Уурын зуухны галч</t>
  </si>
  <si>
    <t xml:space="preserve">Ерөнхий эрдмийн </t>
  </si>
  <si>
    <t>Мэргэжлийн</t>
  </si>
  <si>
    <t>А-ТМБ-13</t>
  </si>
  <si>
    <r>
      <rPr>
        <b/>
        <sz val="12"/>
        <rFont val="Arial"/>
        <family val="2"/>
      </rPr>
      <t>А-ТМБ-13</t>
    </r>
    <r>
      <rPr>
        <sz val="10"/>
        <rFont val="Arial"/>
        <family val="2"/>
      </rPr>
      <t>-</t>
    </r>
    <r>
      <rPr>
        <i/>
        <sz val="10"/>
        <rFont val="Arial"/>
        <family val="2"/>
      </rPr>
      <t>ын Үргэлжлэл</t>
    </r>
  </si>
  <si>
    <t>Нийт ажилтан</t>
  </si>
  <si>
    <t>Захиргаа аж ахуйн менежер</t>
  </si>
  <si>
    <t>ХөдөлМөрийн аюулгүй байдал эрүүл ахуй хариуцсан ажилтан</t>
  </si>
  <si>
    <t>Улсад ажилласан жил Мөр1=Мөр(2:8)</t>
  </si>
  <si>
    <t xml:space="preserve">   1 жил хүртэл</t>
  </si>
  <si>
    <t xml:space="preserve">   2-5 жил</t>
  </si>
  <si>
    <t xml:space="preserve">   6-10 жил</t>
  </si>
  <si>
    <t xml:space="preserve">   11-15 жил</t>
  </si>
  <si>
    <t xml:space="preserve">   16-20 жил</t>
  </si>
  <si>
    <t xml:space="preserve">   21-25 жил</t>
  </si>
  <si>
    <t xml:space="preserve">   26, түүнээс дээш жил</t>
  </si>
  <si>
    <t>Насны бүлгээр Мөр9=Мөр(10:14)</t>
  </si>
  <si>
    <t xml:space="preserve">   30 хүртэлх</t>
  </si>
  <si>
    <t xml:space="preserve">   30-39</t>
  </si>
  <si>
    <t xml:space="preserve">   40-49</t>
  </si>
  <si>
    <t xml:space="preserve">   50-59</t>
  </si>
  <si>
    <t xml:space="preserve">   60, түүнээс дээш</t>
  </si>
  <si>
    <t>Боловсролын зэрэг Мөр15=Мөр(16:20)</t>
  </si>
  <si>
    <t>X</t>
  </si>
  <si>
    <t xml:space="preserve">   Доктор</t>
  </si>
  <si>
    <t xml:space="preserve">   Магистр</t>
  </si>
  <si>
    <t xml:space="preserve">   Бакалавр</t>
  </si>
  <si>
    <t xml:space="preserve">   Дипломын дээд</t>
  </si>
  <si>
    <t xml:space="preserve">   Бусад</t>
  </si>
  <si>
    <t>Багшлах эрхтэй багшийн тоо</t>
  </si>
  <si>
    <t>х</t>
  </si>
  <si>
    <t>Багшийн мэргэжлийн зэрэг  Мөр22=Мөр(23:25)</t>
  </si>
  <si>
    <t xml:space="preserve">   Зөвлөх</t>
  </si>
  <si>
    <t xml:space="preserve">   Тэргүүлэх</t>
  </si>
  <si>
    <t xml:space="preserve">   Заах аргач</t>
  </si>
  <si>
    <t>Багшийн ур чадварын түвшин Мөр26=Мөр(27:30)</t>
  </si>
  <si>
    <t xml:space="preserve">   Мастер багш</t>
  </si>
  <si>
    <t xml:space="preserve">   Ахлах багш</t>
  </si>
  <si>
    <t xml:space="preserve">   Багш</t>
  </si>
  <si>
    <t xml:space="preserve">   Дадлагажигч багш</t>
  </si>
  <si>
    <t>Мэргэжил дээшлүүлсэн байдал  Мөр31=Мөр(32+33)</t>
  </si>
  <si>
    <t xml:space="preserve">   Гадаадад</t>
  </si>
  <si>
    <t xml:space="preserve">   Дотоодод</t>
  </si>
  <si>
    <t xml:space="preserve">Мэргэжил дээшлүүлсэн хугацаа Мөр34=Мөр(35:38) </t>
  </si>
  <si>
    <t>1-3 хоног</t>
  </si>
  <si>
    <t xml:space="preserve">4-10 хоног </t>
  </si>
  <si>
    <t>11-29 хоног</t>
  </si>
  <si>
    <t>1, түүнээс дээш сар</t>
  </si>
  <si>
    <t>ТЕХНИКИЙН БОЛОН МЭРГЭЖЛИЙН БОЛОВСРОЛ, СУРГАЛТЫН БАЙГУУЛЛАГАД СУРАЛЦАГЧДЫН 2023-2024 ОНЫ  ХИЧЭЭЛИЙН ЖИЛИЙН МЭДЭЭ, суралцагчдын орон нутгийн харьяаллаар</t>
  </si>
  <si>
    <t>ТЕХНИКИЙН БОЛОН МЭРГЭЖЛИЙН БОЛОВСРОЛ, СУРГАЛТЫН БАЙГУУЛЛАГАД СУРАЛЦАГЧДЫН 2023-2024 ОНЫ  ХИЧЭЭЛИЙН ЖИЛИЙН МЭДЭЭ, насны ангиллаар</t>
  </si>
  <si>
    <t xml:space="preserve">  ТЕХНИКИЙН БОЛОН МЭРГЭЖЛИЙН БОЛОВСРОЛ, СУРГАЛТЫН БАЙГУУЛЛАГЫН ДОТУУР БАЙРАНД АМЬДАРДАГ СУРАЛЦАГЧДЫН 2023-2024 ОНЫ ХИЧЭЭЛИЙН ЖИЛИЙН МЭДЭЭ, аймаг, нийслэлээр</t>
  </si>
  <si>
    <t>ТЕХНИКИЙН БОЛОН МЭРГЭЖЛИЙН БОЛОВСРОЛ, СУРГАЛТЫН БАЙГУУЛЛАГАД ШИНЭЭР ЭЛСЭГЧДИЙН 2023-2024   ОНЫ  ХИЧЭЭЛИЙН ЖИЛИЙН МЭДЭЭ, насны ангиллаар</t>
  </si>
  <si>
    <t>ТЕХНИКИЙН БОЛОН МЭРГЭЖЛИЙН БОЛОВСРОЛ, СУРГАЛТЫН БАЙГУУЛЛАГАД АЖИЛЛАГЧДЫН 2023-2024   ОНЫ ХИЧЭЭЛИЙН ЖИЛИЙН МЭДЭЭ, аймаг, нийслэлээр</t>
  </si>
  <si>
    <t>ТЕХНИКИЙН БОЛОН МЭРГЭЖЛИЙН БОЛОВСРОЛ, СУРГАЛТЫН БАЙГУУЛЛАГЫН АЖИЛЛАГЧДЫН 2023-2024   ОНЫ ХИЧЭЭЛИЙН ЖИЛИЙН МЭДЭЭ, нас, хүйс, боловсролын түвшин</t>
  </si>
  <si>
    <t xml:space="preserve"> ТЕХНИКИЙН БОЛОН МЭРГЭЖЛИЙН БОЛОВСРОЛ, СУРГАЛТЫН БАЙГУУЛЛАГАД ШИНЭЭР ЭЛСЭГЧДИЙН 2023-2024 ОНЫ ХИЧЭЭЛИЙН ЖИЛИЙН МЭДЭЭ, аймаг, нийслэлээр</t>
  </si>
  <si>
    <t>ТЕХНИКИЙН БОЛОН МЭРГЭЖЛИЙН БОЛОВСРОЛ, СУРГАЛТЫН БАЙГУУЛЛАГАД ШИНЭЭР ЭЛСЭГЧДИЙН 2023-2024 ОНЫ  ХИЧЭЭЛИЙН ЖИЛИЙН МЭДЭЭ, мэргэжлийн чиглэлээр</t>
  </si>
  <si>
    <t>Гадаадын иргэн</t>
  </si>
  <si>
    <t>З-ТМБ-2</t>
  </si>
  <si>
    <t>З-ТМБ-3</t>
  </si>
  <si>
    <t>З-ТМБ-7</t>
  </si>
  <si>
    <t>З-ТМБ-7.1</t>
  </si>
  <si>
    <t xml:space="preserve">З-ТМБ-7.1 индексээр </t>
  </si>
  <si>
    <t>З-ТМБ-7.2</t>
  </si>
  <si>
    <t>З-ТМБ-7.3</t>
  </si>
  <si>
    <t>З-ТМБ-7.4</t>
  </si>
  <si>
    <t>ТМБ-5</t>
  </si>
  <si>
    <t>ТМБ-6</t>
  </si>
  <si>
    <t>ТМБ-7</t>
  </si>
  <si>
    <t>З-ТМБ-7.5</t>
  </si>
  <si>
    <t>З-ТМБ-8</t>
  </si>
  <si>
    <t>З-ТМБ-8.1</t>
  </si>
  <si>
    <t>З-ТМБ-8.1 ИНДЕКС</t>
  </si>
  <si>
    <t>З-ТМБ-8.2</t>
  </si>
  <si>
    <t>З-ТМБ-8.3</t>
  </si>
  <si>
    <t>ТМБ -10</t>
  </si>
  <si>
    <t>ТМБ 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</si>
</sst>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0"/>
    <numFmt numFmtId="166" formatCode="0.0"/>
    <numFmt numFmtId="167" formatCode="_(* #,##0_);_(* \(#,##0\);_(* &quot;-&quot;??_);_(@_)"/>
    <numFmt numFmtId="168" formatCode="_(* #,##0.0_);_(* \(#,##0.0\);_(* &quot;-&quot;??_);_(@_)"/>
  </numFmts>
  <fonts count="67">
    <font>
      <sz val="11"/>
      <color theme="1"/>
      <name val="Calibri"/>
      <charset val="134"/>
      <scheme val="minor"/>
    </font>
    <font>
      <sz val="14"/>
      <name val="Arial Mon"/>
      <family val="2"/>
    </font>
    <font>
      <sz val="10"/>
      <name val="Arial"/>
      <family val="2"/>
    </font>
    <font>
      <sz val="10"/>
      <name val="Arial Mon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 Mo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0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name val="Arial Mon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 Mon"/>
      <family val="2"/>
    </font>
    <font>
      <b/>
      <sz val="16"/>
      <name val="Arial"/>
      <family val="2"/>
    </font>
    <font>
      <sz val="8"/>
      <name val="Arial Mon"/>
      <family val="2"/>
    </font>
    <font>
      <b/>
      <sz val="8"/>
      <name val="Arial Mon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9.5"/>
      <name val="Arial Mon"/>
      <family val="2"/>
    </font>
    <font>
      <sz val="9.5"/>
      <color theme="1"/>
      <name val="Calibri"/>
      <family val="2"/>
      <scheme val="minor"/>
    </font>
    <font>
      <i/>
      <sz val="9"/>
      <name val="Arial"/>
      <family val="2"/>
    </font>
    <font>
      <b/>
      <sz val="11"/>
      <name val="Arial"/>
      <family val="2"/>
    </font>
    <font>
      <b/>
      <sz val="16"/>
      <name val="Arial Mon"/>
      <family val="2"/>
    </font>
    <font>
      <b/>
      <sz val="11"/>
      <name val="Arial Mon"/>
      <family val="2"/>
    </font>
    <font>
      <sz val="9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name val="Calibri"/>
      <family val="2"/>
      <scheme val="minor"/>
    </font>
    <font>
      <sz val="10"/>
      <name val="Arial Mon"/>
      <family val="2"/>
    </font>
    <font>
      <sz val="9"/>
      <color rgb="FF333333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Arial Mon"/>
      <family val="2"/>
    </font>
    <font>
      <sz val="12"/>
      <name val="Arial Mon"/>
      <family val="2"/>
    </font>
    <font>
      <sz val="10"/>
      <name val="Dutch Mon"/>
      <charset val="13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9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17">
    <xf numFmtId="0" fontId="0" fillId="0" borderId="0"/>
    <xf numFmtId="164" fontId="57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44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58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43" fontId="59" fillId="0" borderId="0" applyFont="0" applyFill="0" applyBorder="0" applyAlignment="0" applyProtection="0"/>
  </cellStyleXfs>
  <cellXfs count="804">
    <xf numFmtId="0" fontId="0" fillId="0" borderId="0" xfId="0"/>
    <xf numFmtId="0" fontId="1" fillId="2" borderId="0" xfId="6" applyFont="1" applyFill="1" applyAlignment="1">
      <alignment vertical="center"/>
    </xf>
    <xf numFmtId="0" fontId="2" fillId="2" borderId="0" xfId="6" applyFont="1" applyFill="1"/>
    <xf numFmtId="0" fontId="3" fillId="2" borderId="0" xfId="6" applyFill="1" applyAlignment="1">
      <alignment horizontal="center" vertical="center" wrapText="1"/>
    </xf>
    <xf numFmtId="0" fontId="3" fillId="2" borderId="0" xfId="6" applyFill="1" applyAlignment="1">
      <alignment vertical="center"/>
    </xf>
    <xf numFmtId="0" fontId="3" fillId="2" borderId="0" xfId="6" applyFill="1"/>
    <xf numFmtId="0" fontId="3" fillId="2" borderId="0" xfId="6" applyFill="1" applyAlignment="1">
      <alignment horizontal="center"/>
    </xf>
    <xf numFmtId="0" fontId="2" fillId="2" borderId="0" xfId="5" applyFont="1" applyFill="1" applyAlignment="1">
      <alignment horizontal="justify"/>
    </xf>
    <xf numFmtId="0" fontId="4" fillId="2" borderId="0" xfId="5" applyFont="1" applyFill="1"/>
    <xf numFmtId="0" fontId="4" fillId="2" borderId="0" xfId="5" applyFont="1" applyFill="1" applyAlignment="1">
      <alignment horizontal="center"/>
    </xf>
    <xf numFmtId="0" fontId="5" fillId="2" borderId="0" xfId="15" applyFont="1" applyFill="1" applyAlignment="1">
      <alignment horizontal="center" vertical="center" wrapText="1"/>
    </xf>
    <xf numFmtId="0" fontId="5" fillId="2" borderId="0" xfId="15" applyFont="1" applyFill="1" applyAlignment="1">
      <alignment vertical="center" wrapText="1"/>
    </xf>
    <xf numFmtId="0" fontId="2" fillId="2" borderId="0" xfId="15" applyFill="1" applyAlignment="1">
      <alignment horizontal="center"/>
    </xf>
    <xf numFmtId="0" fontId="2" fillId="2" borderId="0" xfId="5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2" fillId="2" borderId="0" xfId="5" applyFont="1" applyFill="1"/>
    <xf numFmtId="0" fontId="2" fillId="2" borderId="0" xfId="5" applyFont="1" applyFill="1" applyAlignment="1">
      <alignment horizontal="left" vertical="center" wrapText="1"/>
    </xf>
    <xf numFmtId="0" fontId="2" fillId="2" borderId="0" xfId="5" applyFont="1" applyFill="1" applyAlignment="1">
      <alignment horizontal="justify" wrapText="1"/>
    </xf>
    <xf numFmtId="0" fontId="7" fillId="2" borderId="0" xfId="15" applyFont="1" applyFill="1"/>
    <xf numFmtId="0" fontId="7" fillId="2" borderId="0" xfId="15" applyFont="1" applyFill="1" applyAlignment="1">
      <alignment horizontal="center"/>
    </xf>
    <xf numFmtId="0" fontId="2" fillId="2" borderId="0" xfId="5" applyFont="1" applyFill="1" applyAlignment="1">
      <alignment horizontal="center" vertical="center" wrapText="1"/>
    </xf>
    <xf numFmtId="0" fontId="2" fillId="2" borderId="0" xfId="5" applyFont="1" applyFill="1" applyAlignment="1">
      <alignment wrapText="1"/>
    </xf>
    <xf numFmtId="0" fontId="2" fillId="2" borderId="0" xfId="5" applyFont="1" applyFill="1" applyAlignment="1">
      <alignment horizontal="center" wrapText="1"/>
    </xf>
    <xf numFmtId="0" fontId="6" fillId="2" borderId="1" xfId="6" applyFont="1" applyFill="1" applyBorder="1"/>
    <xf numFmtId="0" fontId="2" fillId="2" borderId="3" xfId="6" applyFont="1" applyFill="1" applyBorder="1" applyAlignment="1">
      <alignment horizontal="center" vertical="center" wrapText="1"/>
    </xf>
    <xf numFmtId="0" fontId="2" fillId="2" borderId="4" xfId="6" applyFont="1" applyFill="1" applyBorder="1" applyAlignment="1">
      <alignment vertical="center" wrapText="1"/>
    </xf>
    <xf numFmtId="0" fontId="2" fillId="2" borderId="4" xfId="6" applyFont="1" applyFill="1" applyBorder="1" applyAlignment="1">
      <alignment horizontal="center" vertical="center" wrapText="1"/>
    </xf>
    <xf numFmtId="0" fontId="2" fillId="2" borderId="7" xfId="6" applyFont="1" applyFill="1" applyBorder="1" applyAlignment="1">
      <alignment horizontal="center" vertical="center" wrapText="1"/>
    </xf>
    <xf numFmtId="0" fontId="2" fillId="2" borderId="9" xfId="6" applyFont="1" applyFill="1" applyBorder="1" applyAlignment="1">
      <alignment horizontal="center" vertical="center" wrapText="1"/>
    </xf>
    <xf numFmtId="0" fontId="2" fillId="2" borderId="10" xfId="6" applyFont="1" applyFill="1" applyBorder="1" applyAlignment="1">
      <alignment horizontal="center" vertical="center" wrapText="1"/>
    </xf>
    <xf numFmtId="0" fontId="8" fillId="2" borderId="11" xfId="6" applyFont="1" applyFill="1" applyBorder="1" applyAlignment="1">
      <alignment horizontal="left" vertical="center" wrapText="1"/>
    </xf>
    <xf numFmtId="0" fontId="2" fillId="2" borderId="3" xfId="6" applyFont="1" applyFill="1" applyBorder="1" applyAlignment="1">
      <alignment horizontal="center" vertical="center"/>
    </xf>
    <xf numFmtId="0" fontId="2" fillId="3" borderId="3" xfId="6" applyFont="1" applyFill="1" applyBorder="1" applyAlignment="1">
      <alignment horizontal="center" vertical="center"/>
    </xf>
    <xf numFmtId="0" fontId="9" fillId="2" borderId="11" xfId="6" applyFont="1" applyFill="1" applyBorder="1" applyAlignment="1">
      <alignment horizontal="left" vertical="center" wrapText="1"/>
    </xf>
    <xf numFmtId="0" fontId="2" fillId="2" borderId="11" xfId="6" applyFont="1" applyFill="1" applyBorder="1" applyAlignment="1">
      <alignment horizontal="left" vertical="center" wrapText="1"/>
    </xf>
    <xf numFmtId="0" fontId="6" fillId="2" borderId="11" xfId="6" applyFont="1" applyFill="1" applyBorder="1" applyAlignment="1">
      <alignment horizontal="left" vertical="center" wrapText="1"/>
    </xf>
    <xf numFmtId="0" fontId="9" fillId="2" borderId="3" xfId="6" applyFont="1" applyFill="1" applyBorder="1" applyAlignment="1">
      <alignment horizontal="center" vertical="center"/>
    </xf>
    <xf numFmtId="0" fontId="9" fillId="3" borderId="3" xfId="6" applyFont="1" applyFill="1" applyBorder="1" applyAlignment="1">
      <alignment horizontal="center" vertical="center"/>
    </xf>
    <xf numFmtId="0" fontId="9" fillId="0" borderId="11" xfId="6" applyFont="1" applyBorder="1" applyAlignment="1">
      <alignment horizontal="left" vertical="center" wrapText="1"/>
    </xf>
    <xf numFmtId="0" fontId="9" fillId="0" borderId="11" xfId="6" applyFont="1" applyBorder="1" applyAlignment="1">
      <alignment horizontal="left" vertical="center"/>
    </xf>
    <xf numFmtId="0" fontId="9" fillId="2" borderId="11" xfId="6" applyFont="1" applyFill="1" applyBorder="1" applyAlignment="1">
      <alignment horizontal="left" vertical="center" indent="1"/>
    </xf>
    <xf numFmtId="0" fontId="9" fillId="2" borderId="11" xfId="6" applyFont="1" applyFill="1" applyBorder="1" applyAlignment="1">
      <alignment horizontal="left" vertical="center" wrapText="1" indent="1"/>
    </xf>
    <xf numFmtId="0" fontId="10" fillId="2" borderId="0" xfId="6" applyFont="1" applyFill="1" applyAlignment="1">
      <alignment vertical="center"/>
    </xf>
    <xf numFmtId="0" fontId="11" fillId="2" borderId="0" xfId="6" applyFont="1" applyFill="1" applyAlignment="1">
      <alignment vertical="center"/>
    </xf>
    <xf numFmtId="0" fontId="10" fillId="2" borderId="0" xfId="6" applyFont="1" applyFill="1"/>
    <xf numFmtId="0" fontId="10" fillId="2" borderId="0" xfId="6" applyFont="1" applyFill="1" applyAlignment="1">
      <alignment horizontal="center"/>
    </xf>
    <xf numFmtId="0" fontId="11" fillId="2" borderId="0" xfId="6" applyFont="1" applyFill="1" applyAlignment="1">
      <alignment horizontal="center" vertical="center"/>
    </xf>
    <xf numFmtId="0" fontId="2" fillId="2" borderId="0" xfId="6" applyFont="1" applyFill="1" applyAlignment="1">
      <alignment vertical="center"/>
    </xf>
    <xf numFmtId="0" fontId="12" fillId="2" borderId="0" xfId="3" applyFont="1" applyFill="1" applyAlignment="1">
      <alignment vertical="center"/>
    </xf>
    <xf numFmtId="0" fontId="2" fillId="2" borderId="0" xfId="6" applyFont="1" applyFill="1" applyAlignment="1">
      <alignment horizontal="center" vertical="center"/>
    </xf>
    <xf numFmtId="0" fontId="2" fillId="2" borderId="0" xfId="6" applyFont="1" applyFill="1" applyAlignment="1">
      <alignment horizontal="left"/>
    </xf>
    <xf numFmtId="0" fontId="13" fillId="2" borderId="0" xfId="0" applyFont="1" applyFill="1"/>
    <xf numFmtId="0" fontId="9" fillId="2" borderId="0" xfId="0" applyFont="1" applyFill="1"/>
    <xf numFmtId="0" fontId="2" fillId="2" borderId="0" xfId="15" applyFill="1"/>
    <xf numFmtId="0" fontId="2" fillId="2" borderId="0" xfId="5" applyFont="1" applyFill="1" applyAlignment="1">
      <alignment horizontal="right"/>
    </xf>
    <xf numFmtId="0" fontId="2" fillId="2" borderId="8" xfId="6" applyFont="1" applyFill="1" applyBorder="1" applyAlignment="1">
      <alignment vertical="center" wrapText="1"/>
    </xf>
    <xf numFmtId="0" fontId="2" fillId="2" borderId="11" xfId="6" applyFont="1" applyFill="1" applyBorder="1" applyAlignment="1">
      <alignment horizontal="center" vertical="center" wrapText="1"/>
    </xf>
    <xf numFmtId="0" fontId="2" fillId="0" borderId="3" xfId="6" applyFont="1" applyBorder="1" applyAlignment="1">
      <alignment horizontal="center" vertical="center"/>
    </xf>
    <xf numFmtId="0" fontId="9" fillId="2" borderId="11" xfId="6" applyFont="1" applyFill="1" applyBorder="1" applyAlignment="1">
      <alignment horizontal="left" vertical="center"/>
    </xf>
    <xf numFmtId="0" fontId="2" fillId="2" borderId="0" xfId="6" applyFont="1" applyFill="1" applyAlignment="1">
      <alignment horizontal="left" vertical="center"/>
    </xf>
    <xf numFmtId="0" fontId="4" fillId="2" borderId="0" xfId="5" applyFont="1" applyFill="1" applyAlignment="1">
      <alignment wrapText="1"/>
    </xf>
    <xf numFmtId="0" fontId="3" fillId="2" borderId="1" xfId="6" applyFill="1" applyBorder="1"/>
    <xf numFmtId="0" fontId="2" fillId="2" borderId="0" xfId="6" applyFont="1" applyFill="1" applyAlignment="1">
      <alignment vertical="center" wrapText="1"/>
    </xf>
    <xf numFmtId="0" fontId="2" fillId="2" borderId="0" xfId="5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6" fillId="2" borderId="0" xfId="6" applyFont="1" applyFill="1" applyAlignment="1">
      <alignment horizontal="right" vertical="top" wrapText="1"/>
    </xf>
    <xf numFmtId="0" fontId="2" fillId="2" borderId="12" xfId="6" applyFont="1" applyFill="1" applyBorder="1" applyAlignment="1">
      <alignment vertical="center" wrapText="1"/>
    </xf>
    <xf numFmtId="0" fontId="2" fillId="2" borderId="3" xfId="6" applyFont="1" applyFill="1" applyBorder="1" applyAlignment="1">
      <alignment vertical="center"/>
    </xf>
    <xf numFmtId="0" fontId="3" fillId="2" borderId="3" xfId="6" applyFill="1" applyBorder="1" applyAlignment="1">
      <alignment horizontal="center" vertical="center"/>
    </xf>
    <xf numFmtId="0" fontId="3" fillId="2" borderId="0" xfId="6" applyFill="1" applyAlignment="1">
      <alignment horizontal="center" vertical="center"/>
    </xf>
    <xf numFmtId="0" fontId="15" fillId="2" borderId="0" xfId="0" applyFont="1" applyFill="1"/>
    <xf numFmtId="0" fontId="16" fillId="2" borderId="0" xfId="6" applyFont="1" applyFill="1"/>
    <xf numFmtId="0" fontId="3" fillId="2" borderId="0" xfId="5" applyFill="1"/>
    <xf numFmtId="0" fontId="17" fillId="2" borderId="0" xfId="15" applyFont="1" applyFill="1" applyAlignment="1">
      <alignment vertical="center"/>
    </xf>
    <xf numFmtId="0" fontId="2" fillId="2" borderId="13" xfId="6" applyFont="1" applyFill="1" applyBorder="1" applyAlignment="1">
      <alignment vertical="center" wrapText="1"/>
    </xf>
    <xf numFmtId="0" fontId="3" fillId="2" borderId="3" xfId="6" applyFill="1" applyBorder="1" applyAlignment="1">
      <alignment vertical="center"/>
    </xf>
    <xf numFmtId="0" fontId="3" fillId="2" borderId="3" xfId="6" applyFill="1" applyBorder="1"/>
    <xf numFmtId="0" fontId="10" fillId="2" borderId="0" xfId="6" applyFont="1" applyFill="1" applyAlignment="1">
      <alignment horizontal="left"/>
    </xf>
    <xf numFmtId="0" fontId="2" fillId="2" borderId="14" xfId="6" applyFont="1" applyFill="1" applyBorder="1" applyAlignment="1">
      <alignment vertical="center" wrapText="1"/>
    </xf>
    <xf numFmtId="0" fontId="9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2" fillId="3" borderId="0" xfId="6" applyFont="1" applyFill="1"/>
    <xf numFmtId="0" fontId="16" fillId="2" borderId="0" xfId="6" applyFont="1" applyFill="1" applyAlignment="1">
      <alignment wrapText="1"/>
    </xf>
    <xf numFmtId="0" fontId="5" fillId="2" borderId="0" xfId="6" applyFont="1" applyFill="1" applyAlignment="1">
      <alignment vertical="center" wrapText="1"/>
    </xf>
    <xf numFmtId="0" fontId="2" fillId="2" borderId="0" xfId="6" applyFont="1" applyFill="1" applyAlignment="1">
      <alignment wrapText="1"/>
    </xf>
    <xf numFmtId="0" fontId="2" fillId="2" borderId="0" xfId="6" applyFont="1" applyFill="1" applyAlignment="1">
      <alignment horizontal="left" vertical="center" wrapText="1"/>
    </xf>
    <xf numFmtId="0" fontId="2" fillId="2" borderId="0" xfId="6" applyFont="1" applyFill="1" applyAlignment="1">
      <alignment horizontal="center"/>
    </xf>
    <xf numFmtId="0" fontId="2" fillId="2" borderId="0" xfId="6" applyFont="1" applyFill="1" applyAlignment="1">
      <alignment horizontal="center" wrapText="1"/>
    </xf>
    <xf numFmtId="0" fontId="6" fillId="2" borderId="0" xfId="6" applyFont="1" applyFill="1" applyAlignment="1">
      <alignment horizontal="left"/>
    </xf>
    <xf numFmtId="0" fontId="6" fillId="3" borderId="3" xfId="6" applyFont="1" applyFill="1" applyBorder="1" applyAlignment="1">
      <alignment vertical="center"/>
    </xf>
    <xf numFmtId="0" fontId="11" fillId="3" borderId="3" xfId="6" applyFont="1" applyFill="1" applyBorder="1" applyAlignment="1">
      <alignment horizontal="center" vertical="center"/>
    </xf>
    <xf numFmtId="0" fontId="6" fillId="3" borderId="3" xfId="6" applyFont="1" applyFill="1" applyBorder="1" applyAlignment="1">
      <alignment horizontal="center" vertical="center"/>
    </xf>
    <xf numFmtId="0" fontId="2" fillId="2" borderId="3" xfId="6" applyFont="1" applyFill="1" applyBorder="1" applyAlignment="1">
      <alignment horizontal="left" vertical="center" indent="1"/>
    </xf>
    <xf numFmtId="0" fontId="2" fillId="0" borderId="3" xfId="6" applyFont="1" applyBorder="1" applyAlignment="1">
      <alignment horizontal="center"/>
    </xf>
    <xf numFmtId="0" fontId="6" fillId="3" borderId="3" xfId="6" applyFont="1" applyFill="1" applyBorder="1" applyAlignment="1">
      <alignment horizontal="left" vertical="center"/>
    </xf>
    <xf numFmtId="0" fontId="2" fillId="0" borderId="0" xfId="6" applyFont="1" applyAlignment="1">
      <alignment horizontal="center" vertical="center"/>
    </xf>
    <xf numFmtId="0" fontId="2" fillId="0" borderId="0" xfId="6" applyFont="1" applyAlignment="1">
      <alignment horizontal="center"/>
    </xf>
    <xf numFmtId="0" fontId="14" fillId="2" borderId="0" xfId="6" applyFont="1" applyFill="1" applyAlignment="1">
      <alignment horizontal="right" vertical="top" wrapText="1"/>
    </xf>
    <xf numFmtId="0" fontId="2" fillId="2" borderId="11" xfId="6" applyFont="1" applyFill="1" applyBorder="1" applyAlignment="1">
      <alignment horizontal="center" vertical="center"/>
    </xf>
    <xf numFmtId="0" fontId="2" fillId="0" borderId="3" xfId="6" applyFont="1" applyBorder="1" applyAlignment="1">
      <alignment horizontal="left" vertical="center" indent="1"/>
    </xf>
    <xf numFmtId="0" fontId="14" fillId="2" borderId="0" xfId="6" applyFont="1" applyFill="1" applyAlignment="1">
      <alignment vertical="top" wrapText="1"/>
    </xf>
    <xf numFmtId="0" fontId="5" fillId="2" borderId="0" xfId="6" applyFont="1" applyFill="1"/>
    <xf numFmtId="0" fontId="2" fillId="2" borderId="1" xfId="6" applyFont="1" applyFill="1" applyBorder="1"/>
    <xf numFmtId="0" fontId="6" fillId="2" borderId="0" xfId="6" applyFont="1" applyFill="1" applyAlignment="1">
      <alignment horizontal="center"/>
    </xf>
    <xf numFmtId="0" fontId="2" fillId="3" borderId="3" xfId="6" applyFont="1" applyFill="1" applyBorder="1" applyAlignment="1">
      <alignment horizontal="center"/>
    </xf>
    <xf numFmtId="0" fontId="2" fillId="2" borderId="3" xfId="6" applyFont="1" applyFill="1" applyBorder="1" applyAlignment="1">
      <alignment horizontal="center"/>
    </xf>
    <xf numFmtId="0" fontId="10" fillId="2" borderId="0" xfId="0" applyFont="1" applyFill="1"/>
    <xf numFmtId="0" fontId="16" fillId="2" borderId="0" xfId="0" applyFont="1" applyFill="1"/>
    <xf numFmtId="0" fontId="2" fillId="2" borderId="0" xfId="6" applyFont="1" applyFill="1" applyAlignment="1">
      <alignment horizontal="right" vertical="top" wrapText="1"/>
    </xf>
    <xf numFmtId="0" fontId="20" fillId="2" borderId="0" xfId="6" applyFont="1" applyFill="1"/>
    <xf numFmtId="0" fontId="3" fillId="3" borderId="0" xfId="6" applyFill="1"/>
    <xf numFmtId="0" fontId="21" fillId="2" borderId="0" xfId="6" applyFont="1" applyFill="1"/>
    <xf numFmtId="0" fontId="5" fillId="2" borderId="0" xfId="6" applyFont="1" applyFill="1" applyAlignment="1">
      <alignment wrapText="1"/>
    </xf>
    <xf numFmtId="0" fontId="5" fillId="2" borderId="0" xfId="6" applyFont="1" applyFill="1" applyAlignment="1">
      <alignment horizontal="center" wrapText="1"/>
    </xf>
    <xf numFmtId="0" fontId="21" fillId="2" borderId="0" xfId="6" applyFont="1" applyFill="1" applyAlignment="1">
      <alignment wrapText="1"/>
    </xf>
    <xf numFmtId="0" fontId="2" fillId="2" borderId="0" xfId="6" applyFont="1" applyFill="1" applyAlignment="1">
      <alignment horizontal="center" vertical="center" wrapText="1"/>
    </xf>
    <xf numFmtId="0" fontId="6" fillId="2" borderId="0" xfId="6" applyFont="1" applyFill="1"/>
    <xf numFmtId="0" fontId="3" fillId="2" borderId="13" xfId="6" applyFill="1" applyBorder="1"/>
    <xf numFmtId="165" fontId="2" fillId="2" borderId="3" xfId="6" applyNumberFormat="1" applyFont="1" applyFill="1" applyBorder="1" applyAlignment="1">
      <alignment horizontal="center" vertical="center" wrapText="1"/>
    </xf>
    <xf numFmtId="0" fontId="2" fillId="3" borderId="11" xfId="6" applyFont="1" applyFill="1" applyBorder="1" applyAlignment="1">
      <alignment horizontal="center"/>
    </xf>
    <xf numFmtId="0" fontId="2" fillId="2" borderId="11" xfId="6" applyFont="1" applyFill="1" applyBorder="1" applyAlignment="1">
      <alignment horizontal="center"/>
    </xf>
    <xf numFmtId="0" fontId="10" fillId="2" borderId="13" xfId="6" applyFont="1" applyFill="1" applyBorder="1" applyAlignment="1">
      <alignment vertical="center"/>
    </xf>
    <xf numFmtId="0" fontId="10" fillId="2" borderId="0" xfId="6" applyFont="1" applyFill="1" applyAlignment="1">
      <alignment horizontal="left" vertical="center"/>
    </xf>
    <xf numFmtId="0" fontId="20" fillId="2" borderId="0" xfId="0" applyFont="1" applyFill="1"/>
    <xf numFmtId="0" fontId="2" fillId="2" borderId="0" xfId="6" applyFont="1" applyFill="1" applyAlignment="1">
      <alignment horizontal="left" indent="10"/>
    </xf>
    <xf numFmtId="0" fontId="6" fillId="3" borderId="11" xfId="10" applyFont="1" applyFill="1" applyBorder="1" applyAlignment="1">
      <alignment horizontal="center" vertical="center"/>
    </xf>
    <xf numFmtId="0" fontId="6" fillId="3" borderId="3" xfId="10" applyFont="1" applyFill="1" applyBorder="1" applyAlignment="1">
      <alignment horizontal="center" vertical="center"/>
    </xf>
    <xf numFmtId="0" fontId="14" fillId="2" borderId="0" xfId="6" applyFont="1" applyFill="1" applyAlignment="1">
      <alignment vertical="top"/>
    </xf>
    <xf numFmtId="0" fontId="2" fillId="2" borderId="13" xfId="5" applyFont="1" applyFill="1" applyBorder="1"/>
    <xf numFmtId="0" fontId="3" fillId="2" borderId="14" xfId="6" applyFill="1" applyBorder="1"/>
    <xf numFmtId="0" fontId="6" fillId="2" borderId="3" xfId="6" applyFont="1" applyFill="1" applyBorder="1" applyAlignment="1">
      <alignment horizontal="center"/>
    </xf>
    <xf numFmtId="0" fontId="12" fillId="2" borderId="0" xfId="6" applyFont="1" applyFill="1"/>
    <xf numFmtId="0" fontId="3" fillId="2" borderId="2" xfId="6" applyFill="1" applyBorder="1"/>
    <xf numFmtId="0" fontId="2" fillId="3" borderId="3" xfId="10" applyFont="1" applyFill="1" applyBorder="1" applyAlignment="1">
      <alignment horizontal="center" vertical="center"/>
    </xf>
    <xf numFmtId="0" fontId="10" fillId="2" borderId="0" xfId="5" applyFont="1" applyFill="1"/>
    <xf numFmtId="0" fontId="2" fillId="2" borderId="13" xfId="6" applyFont="1" applyFill="1" applyBorder="1" applyAlignment="1">
      <alignment horizontal="center" vertical="center" wrapText="1"/>
    </xf>
    <xf numFmtId="165" fontId="2" fillId="2" borderId="4" xfId="6" applyNumberFormat="1" applyFont="1" applyFill="1" applyBorder="1" applyAlignment="1">
      <alignment horizontal="center" vertical="center" wrapText="1"/>
    </xf>
    <xf numFmtId="165" fontId="2" fillId="2" borderId="8" xfId="6" applyNumberFormat="1" applyFont="1" applyFill="1" applyBorder="1" applyAlignment="1">
      <alignment horizontal="center" vertical="center" wrapText="1"/>
    </xf>
    <xf numFmtId="0" fontId="2" fillId="2" borderId="13" xfId="6" applyFont="1" applyFill="1" applyBorder="1"/>
    <xf numFmtId="0" fontId="22" fillId="2" borderId="0" xfId="6" applyFont="1" applyFill="1" applyAlignment="1">
      <alignment horizontal="center" vertical="center"/>
    </xf>
    <xf numFmtId="0" fontId="2" fillId="2" borderId="14" xfId="5" applyFont="1" applyFill="1" applyBorder="1"/>
    <xf numFmtId="0" fontId="23" fillId="0" borderId="0" xfId="6" applyFont="1" applyAlignment="1">
      <alignment horizontal="center" vertical="center"/>
    </xf>
    <xf numFmtId="0" fontId="24" fillId="0" borderId="0" xfId="6" applyFont="1"/>
    <xf numFmtId="0" fontId="24" fillId="4" borderId="0" xfId="6" applyFont="1" applyFill="1"/>
    <xf numFmtId="0" fontId="23" fillId="2" borderId="0" xfId="6" applyFont="1" applyFill="1"/>
    <xf numFmtId="0" fontId="20" fillId="0" borderId="0" xfId="6" applyFont="1" applyAlignment="1">
      <alignment horizontal="left"/>
    </xf>
    <xf numFmtId="0" fontId="20" fillId="0" borderId="0" xfId="6" applyFont="1"/>
    <xf numFmtId="0" fontId="23" fillId="0" borderId="0" xfId="6" applyFont="1"/>
    <xf numFmtId="0" fontId="23" fillId="2" borderId="0" xfId="6" applyFont="1" applyFill="1" applyAlignment="1">
      <alignment horizontal="left"/>
    </xf>
    <xf numFmtId="0" fontId="25" fillId="2" borderId="0" xfId="6" applyFont="1" applyFill="1" applyAlignment="1">
      <alignment horizontal="left" vertical="center" wrapText="1"/>
    </xf>
    <xf numFmtId="0" fontId="25" fillId="2" borderId="0" xfId="6" applyFont="1" applyFill="1" applyAlignment="1">
      <alignment vertical="center" wrapText="1"/>
    </xf>
    <xf numFmtId="0" fontId="25" fillId="2" borderId="0" xfId="6" applyFont="1" applyFill="1" applyAlignment="1">
      <alignment horizontal="left" wrapText="1"/>
    </xf>
    <xf numFmtId="0" fontId="25" fillId="2" borderId="0" xfId="6" applyFont="1" applyFill="1" applyAlignment="1">
      <alignment horizontal="center" wrapText="1"/>
    </xf>
    <xf numFmtId="0" fontId="23" fillId="2" borderId="0" xfId="6" applyFont="1" applyFill="1" applyAlignment="1">
      <alignment horizontal="left" wrapText="1"/>
    </xf>
    <xf numFmtId="0" fontId="23" fillId="2" borderId="0" xfId="6" applyFont="1" applyFill="1" applyAlignment="1">
      <alignment wrapText="1"/>
    </xf>
    <xf numFmtId="0" fontId="20" fillId="2" borderId="0" xfId="6" applyFont="1" applyFill="1" applyAlignment="1">
      <alignment horizontal="left" vertical="center"/>
    </xf>
    <xf numFmtId="0" fontId="20" fillId="2" borderId="0" xfId="6" applyFont="1" applyFill="1" applyAlignment="1">
      <alignment vertical="center"/>
    </xf>
    <xf numFmtId="0" fontId="20" fillId="2" borderId="3" xfId="6" applyFont="1" applyFill="1" applyBorder="1" applyAlignment="1">
      <alignment horizontal="center" vertical="center" wrapText="1"/>
    </xf>
    <xf numFmtId="0" fontId="20" fillId="2" borderId="11" xfId="6" applyFont="1" applyFill="1" applyBorder="1" applyAlignment="1">
      <alignment horizontal="center" vertical="center" wrapText="1"/>
    </xf>
    <xf numFmtId="0" fontId="20" fillId="2" borderId="3" xfId="6" applyFont="1" applyFill="1" applyBorder="1" applyAlignment="1">
      <alignment horizontal="center" vertical="center"/>
    </xf>
    <xf numFmtId="0" fontId="26" fillId="5" borderId="3" xfId="6" applyFont="1" applyFill="1" applyBorder="1" applyAlignment="1">
      <alignment horizontal="left" vertical="center"/>
    </xf>
    <xf numFmtId="0" fontId="26" fillId="5" borderId="11" xfId="6" applyFont="1" applyFill="1" applyBorder="1" applyAlignment="1">
      <alignment horizontal="left" vertical="center"/>
    </xf>
    <xf numFmtId="0" fontId="25" fillId="5" borderId="3" xfId="6" applyFont="1" applyFill="1" applyBorder="1" applyAlignment="1">
      <alignment horizontal="left" vertical="center"/>
    </xf>
    <xf numFmtId="0" fontId="25" fillId="5" borderId="3" xfId="6" applyFont="1" applyFill="1" applyBorder="1" applyAlignment="1">
      <alignment horizontal="center" vertical="center"/>
    </xf>
    <xf numFmtId="0" fontId="27" fillId="4" borderId="11" xfId="0" applyFont="1" applyFill="1" applyBorder="1" applyAlignment="1">
      <alignment horizontal="left" vertical="center"/>
    </xf>
    <xf numFmtId="0" fontId="27" fillId="4" borderId="4" xfId="0" applyFont="1" applyFill="1" applyBorder="1" applyAlignment="1">
      <alignment horizontal="left" vertical="center"/>
    </xf>
    <xf numFmtId="0" fontId="27" fillId="4" borderId="3" xfId="0" applyFont="1" applyFill="1" applyBorder="1" applyAlignment="1">
      <alignment horizontal="left" vertical="center"/>
    </xf>
    <xf numFmtId="0" fontId="25" fillId="4" borderId="3" xfId="6" applyFont="1" applyFill="1" applyBorder="1" applyAlignment="1">
      <alignment horizontal="center" vertical="center"/>
    </xf>
    <xf numFmtId="0" fontId="20" fillId="0" borderId="3" xfId="6" applyFont="1" applyBorder="1" applyAlignment="1">
      <alignment horizontal="left" vertical="center" wrapText="1"/>
    </xf>
    <xf numFmtId="0" fontId="20" fillId="0" borderId="11" xfId="6" applyFont="1" applyBorder="1" applyAlignment="1">
      <alignment horizontal="left" vertical="center"/>
    </xf>
    <xf numFmtId="0" fontId="20" fillId="0" borderId="3" xfId="6" applyFont="1" applyBorder="1" applyAlignment="1">
      <alignment horizontal="center" vertical="center"/>
    </xf>
    <xf numFmtId="0" fontId="20" fillId="2" borderId="3" xfId="6" applyFont="1" applyFill="1" applyBorder="1" applyAlignment="1">
      <alignment horizontal="left" vertical="center"/>
    </xf>
    <xf numFmtId="0" fontId="20" fillId="2" borderId="11" xfId="6" applyFont="1" applyFill="1" applyBorder="1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/>
    </xf>
    <xf numFmtId="0" fontId="28" fillId="0" borderId="3" xfId="0" applyFont="1" applyBorder="1" applyAlignment="1">
      <alignment horizontal="left" vertical="center"/>
    </xf>
    <xf numFmtId="0" fontId="28" fillId="0" borderId="11" xfId="6" applyFont="1" applyBorder="1" applyAlignment="1">
      <alignment horizontal="left" vertical="center"/>
    </xf>
    <xf numFmtId="0" fontId="28" fillId="0" borderId="3" xfId="6" applyFont="1" applyBorder="1" applyAlignment="1">
      <alignment horizontal="left" vertical="center"/>
    </xf>
    <xf numFmtId="0" fontId="20" fillId="0" borderId="11" xfId="6" applyFont="1" applyBorder="1" applyAlignment="1">
      <alignment horizontal="left" vertical="center" wrapText="1"/>
    </xf>
    <xf numFmtId="0" fontId="20" fillId="0" borderId="3" xfId="6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8" fillId="0" borderId="3" xfId="12" applyFont="1" applyBorder="1" applyAlignment="1">
      <alignment horizontal="left" vertical="center" wrapText="1"/>
    </xf>
    <xf numFmtId="0" fontId="20" fillId="0" borderId="11" xfId="5" applyFont="1" applyBorder="1" applyAlignment="1">
      <alignment horizontal="left" vertical="center" wrapText="1"/>
    </xf>
    <xf numFmtId="49" fontId="28" fillId="0" borderId="11" xfId="0" applyNumberFormat="1" applyFont="1" applyBorder="1" applyAlignment="1">
      <alignment horizontal="left" vertical="center" wrapText="1"/>
    </xf>
    <xf numFmtId="0" fontId="20" fillId="0" borderId="3" xfId="12" applyFont="1" applyBorder="1" applyAlignment="1">
      <alignment horizontal="left" vertical="center" wrapText="1"/>
    </xf>
    <xf numFmtId="0" fontId="28" fillId="0" borderId="11" xfId="12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/>
    </xf>
    <xf numFmtId="0" fontId="28" fillId="0" borderId="3" xfId="6" applyFont="1" applyBorder="1" applyAlignment="1">
      <alignment horizontal="left" vertical="center" wrapText="1"/>
    </xf>
    <xf numFmtId="0" fontId="23" fillId="0" borderId="13" xfId="6" applyFont="1" applyBorder="1" applyAlignment="1">
      <alignment vertical="center"/>
    </xf>
    <xf numFmtId="0" fontId="23" fillId="0" borderId="14" xfId="6" applyFont="1" applyBorder="1" applyAlignment="1">
      <alignment vertical="center"/>
    </xf>
    <xf numFmtId="0" fontId="23" fillId="0" borderId="4" xfId="6" applyFont="1" applyBorder="1" applyAlignment="1">
      <alignment vertical="center"/>
    </xf>
    <xf numFmtId="0" fontId="23" fillId="0" borderId="8" xfId="6" applyFont="1" applyBorder="1" applyAlignment="1">
      <alignment vertical="center"/>
    </xf>
    <xf numFmtId="0" fontId="20" fillId="2" borderId="3" xfId="6" applyFont="1" applyFill="1" applyBorder="1" applyAlignment="1">
      <alignment vertical="center" wrapText="1"/>
    </xf>
    <xf numFmtId="0" fontId="20" fillId="0" borderId="3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0" borderId="3" xfId="5" applyFont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5" fillId="0" borderId="0" xfId="6" applyFont="1" applyAlignment="1">
      <alignment horizontal="center" vertical="center"/>
    </xf>
    <xf numFmtId="0" fontId="20" fillId="0" borderId="0" xfId="6" applyFont="1" applyAlignment="1">
      <alignment horizontal="center" vertical="center"/>
    </xf>
    <xf numFmtId="0" fontId="25" fillId="0" borderId="0" xfId="6" applyFont="1"/>
    <xf numFmtId="0" fontId="28" fillId="0" borderId="0" xfId="0" applyFont="1"/>
    <xf numFmtId="0" fontId="30" fillId="0" borderId="0" xfId="0" applyFont="1"/>
    <xf numFmtId="0" fontId="20" fillId="0" borderId="0" xfId="0" applyFont="1"/>
    <xf numFmtId="0" fontId="20" fillId="0" borderId="0" xfId="6" applyFont="1" applyAlignment="1">
      <alignment horizontal="left" vertical="center"/>
    </xf>
    <xf numFmtId="1" fontId="20" fillId="0" borderId="11" xfId="0" applyNumberFormat="1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8" fillId="0" borderId="11" xfId="12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 wrapText="1"/>
    </xf>
    <xf numFmtId="0" fontId="20" fillId="0" borderId="11" xfId="12" applyFont="1" applyBorder="1" applyAlignment="1">
      <alignment horizontal="left" vertical="center" wrapText="1"/>
    </xf>
    <xf numFmtId="0" fontId="28" fillId="0" borderId="11" xfId="5" applyFont="1" applyBorder="1" applyAlignment="1">
      <alignment horizontal="left" vertical="center" wrapText="1"/>
    </xf>
    <xf numFmtId="0" fontId="28" fillId="0" borderId="3" xfId="5" applyFont="1" applyBorder="1" applyAlignment="1">
      <alignment horizontal="left" vertical="center" wrapText="1"/>
    </xf>
    <xf numFmtId="0" fontId="20" fillId="0" borderId="3" xfId="11" applyFont="1" applyBorder="1" applyAlignment="1">
      <alignment horizontal="left" vertical="center" wrapText="1"/>
    </xf>
    <xf numFmtId="0" fontId="31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0" xfId="0" applyFont="1" applyFill="1"/>
    <xf numFmtId="0" fontId="32" fillId="2" borderId="4" xfId="0" applyFont="1" applyFill="1" applyBorder="1" applyAlignment="1">
      <alignment horizontal="center" vertical="center" wrapText="1"/>
    </xf>
    <xf numFmtId="0" fontId="32" fillId="2" borderId="4" xfId="5" applyFont="1" applyFill="1" applyBorder="1" applyAlignment="1">
      <alignment horizontal="center" vertical="center" wrapText="1"/>
    </xf>
    <xf numFmtId="0" fontId="32" fillId="2" borderId="8" xfId="5" applyFont="1" applyFill="1" applyBorder="1" applyAlignment="1">
      <alignment horizontal="center" vertical="center" wrapText="1"/>
    </xf>
    <xf numFmtId="0" fontId="32" fillId="2" borderId="3" xfId="5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33" fillId="3" borderId="11" xfId="6" applyFont="1" applyFill="1" applyBorder="1" applyAlignment="1">
      <alignment horizontal="left" vertical="center"/>
    </xf>
    <xf numFmtId="0" fontId="33" fillId="3" borderId="3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33" fillId="3" borderId="3" xfId="5" applyFont="1" applyFill="1" applyBorder="1" applyAlignment="1">
      <alignment horizontal="center" vertical="center" wrapText="1"/>
    </xf>
    <xf numFmtId="0" fontId="33" fillId="3" borderId="11" xfId="6" applyFont="1" applyFill="1" applyBorder="1" applyAlignment="1">
      <alignment vertic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/>
    <xf numFmtId="0" fontId="10" fillId="2" borderId="0" xfId="0" applyFont="1" applyFill="1" applyAlignment="1">
      <alignment horizontal="left" indent="15"/>
    </xf>
    <xf numFmtId="0" fontId="2" fillId="2" borderId="0" xfId="6" applyFont="1" applyFill="1" applyAlignment="1">
      <alignment horizontal="center" textRotation="90"/>
    </xf>
    <xf numFmtId="0" fontId="32" fillId="2" borderId="1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35" fillId="2" borderId="13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wrapText="1"/>
    </xf>
    <xf numFmtId="0" fontId="10" fillId="2" borderId="0" xfId="5" applyFont="1" applyFill="1" applyAlignment="1">
      <alignment horizontal="center"/>
    </xf>
    <xf numFmtId="0" fontId="32" fillId="2" borderId="3" xfId="0" applyFont="1" applyFill="1" applyBorder="1" applyAlignment="1">
      <alignment horizontal="center" vertical="center" wrapText="1"/>
    </xf>
    <xf numFmtId="0" fontId="37" fillId="2" borderId="0" xfId="15" applyFont="1" applyFill="1" applyAlignment="1">
      <alignment vertical="center"/>
    </xf>
    <xf numFmtId="0" fontId="6" fillId="2" borderId="0" xfId="15" applyFont="1" applyFill="1"/>
    <xf numFmtId="0" fontId="16" fillId="2" borderId="0" xfId="5" applyFont="1" applyFill="1"/>
    <xf numFmtId="0" fontId="16" fillId="2" borderId="0" xfId="5" applyFont="1" applyFill="1" applyAlignment="1">
      <alignment horizontal="justify"/>
    </xf>
    <xf numFmtId="0" fontId="5" fillId="2" borderId="0" xfId="5" applyFont="1" applyFill="1" applyAlignment="1">
      <alignment horizontal="center" vertical="center" wrapText="1"/>
    </xf>
    <xf numFmtId="0" fontId="2" fillId="2" borderId="0" xfId="5" applyFont="1" applyFill="1" applyAlignment="1">
      <alignment vertical="center" wrapText="1"/>
    </xf>
    <xf numFmtId="0" fontId="2" fillId="2" borderId="0" xfId="5" applyFont="1" applyFill="1" applyAlignment="1">
      <alignment horizontal="left" wrapText="1"/>
    </xf>
    <xf numFmtId="0" fontId="2" fillId="2" borderId="2" xfId="5" applyFont="1" applyFill="1" applyBorder="1" applyAlignment="1">
      <alignment horizontal="center" vertical="center" wrapText="1"/>
    </xf>
    <xf numFmtId="0" fontId="2" fillId="2" borderId="13" xfId="5" applyFont="1" applyFill="1" applyBorder="1" applyAlignment="1">
      <alignment vertical="center" wrapText="1"/>
    </xf>
    <xf numFmtId="0" fontId="2" fillId="2" borderId="13" xfId="5" applyFont="1" applyFill="1" applyBorder="1" applyAlignment="1">
      <alignment horizontal="center" vertical="center" wrapText="1"/>
    </xf>
    <xf numFmtId="0" fontId="2" fillId="2" borderId="4" xfId="5" applyFont="1" applyFill="1" applyBorder="1" applyAlignment="1">
      <alignment horizontal="center" vertical="center" wrapText="1"/>
    </xf>
    <xf numFmtId="0" fontId="2" fillId="2" borderId="3" xfId="5" applyFont="1" applyFill="1" applyBorder="1" applyAlignment="1">
      <alignment horizontal="center" vertical="center" wrapText="1"/>
    </xf>
    <xf numFmtId="0" fontId="2" fillId="2" borderId="11" xfId="5" applyFont="1" applyFill="1" applyBorder="1" applyAlignment="1">
      <alignment horizontal="center" vertical="center"/>
    </xf>
    <xf numFmtId="0" fontId="2" fillId="2" borderId="3" xfId="5" applyFont="1" applyFill="1" applyBorder="1" applyAlignment="1">
      <alignment horizontal="center" vertical="center"/>
    </xf>
    <xf numFmtId="0" fontId="6" fillId="2" borderId="11" xfId="6" applyFont="1" applyFill="1" applyBorder="1" applyAlignment="1">
      <alignment vertical="center"/>
    </xf>
    <xf numFmtId="0" fontId="2" fillId="7" borderId="3" xfId="5" applyFont="1" applyFill="1" applyBorder="1" applyAlignment="1">
      <alignment horizontal="center" vertical="center"/>
    </xf>
    <xf numFmtId="0" fontId="2" fillId="2" borderId="11" xfId="6" applyFont="1" applyFill="1" applyBorder="1" applyAlignment="1">
      <alignment horizontal="left" vertical="center" indent="1"/>
    </xf>
    <xf numFmtId="0" fontId="3" fillId="2" borderId="11" xfId="6" applyFill="1" applyBorder="1" applyAlignment="1">
      <alignment vertical="center"/>
    </xf>
    <xf numFmtId="0" fontId="2" fillId="2" borderId="0" xfId="5" applyFont="1" applyFill="1" applyAlignment="1">
      <alignment horizontal="left" vertical="center"/>
    </xf>
    <xf numFmtId="0" fontId="2" fillId="2" borderId="0" xfId="5" applyFont="1" applyFill="1" applyAlignment="1">
      <alignment horizontal="left"/>
    </xf>
    <xf numFmtId="0" fontId="6" fillId="2" borderId="0" xfId="5" applyFont="1" applyFill="1" applyAlignment="1">
      <alignment horizontal="right" vertical="top"/>
    </xf>
    <xf numFmtId="0" fontId="2" fillId="2" borderId="4" xfId="5" applyFont="1" applyFill="1" applyBorder="1" applyAlignment="1">
      <alignment vertical="center" wrapText="1"/>
    </xf>
    <xf numFmtId="0" fontId="2" fillId="2" borderId="8" xfId="5" applyFont="1" applyFill="1" applyBorder="1" applyAlignment="1">
      <alignment horizontal="center" vertical="center" wrapText="1"/>
    </xf>
    <xf numFmtId="0" fontId="6" fillId="2" borderId="0" xfId="5" applyFont="1" applyFill="1" applyAlignment="1">
      <alignment vertical="top"/>
    </xf>
    <xf numFmtId="0" fontId="5" fillId="2" borderId="0" xfId="5" applyFont="1" applyFill="1" applyAlignment="1">
      <alignment vertical="center" wrapText="1"/>
    </xf>
    <xf numFmtId="0" fontId="2" fillId="2" borderId="14" xfId="5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20" fillId="2" borderId="0" xfId="0" applyFont="1" applyFill="1" applyAlignment="1">
      <alignment horizontal="center"/>
    </xf>
    <xf numFmtId="0" fontId="21" fillId="2" borderId="0" xfId="0" applyFont="1" applyFill="1"/>
    <xf numFmtId="0" fontId="5" fillId="2" borderId="0" xfId="0" applyFont="1" applyFill="1" applyAlignment="1">
      <alignment vertical="center" wrapText="1"/>
    </xf>
    <xf numFmtId="0" fontId="38" fillId="2" borderId="0" xfId="0" applyFont="1" applyFill="1" applyAlignment="1">
      <alignment horizontal="center"/>
    </xf>
    <xf numFmtId="0" fontId="6" fillId="2" borderId="0" xfId="6" applyFont="1" applyFill="1" applyAlignment="1">
      <alignment horizontal="left" vertical="center"/>
    </xf>
    <xf numFmtId="0" fontId="6" fillId="2" borderId="0" xfId="6" applyFont="1" applyFill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textRotation="90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0" borderId="3" xfId="10" applyFont="1" applyBorder="1" applyAlignment="1">
      <alignment horizontal="center" vertical="center"/>
    </xf>
    <xf numFmtId="0" fontId="10" fillId="2" borderId="13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9" fillId="2" borderId="0" xfId="0" applyFont="1" applyFill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6" fillId="2" borderId="0" xfId="0" applyFont="1" applyFill="1" applyAlignment="1">
      <alignment horizontal="center" vertical="top" wrapText="1"/>
    </xf>
    <xf numFmtId="0" fontId="18" fillId="2" borderId="0" xfId="0" applyFont="1" applyFill="1" applyAlignment="1">
      <alignment horizontal="center"/>
    </xf>
    <xf numFmtId="0" fontId="2" fillId="2" borderId="1" xfId="6" applyFont="1" applyFill="1" applyBorder="1" applyAlignment="1">
      <alignment horizontal="center"/>
    </xf>
    <xf numFmtId="0" fontId="2" fillId="7" borderId="3" xfId="10" applyFont="1" applyFill="1" applyBorder="1" applyAlignment="1">
      <alignment horizontal="center" vertical="center"/>
    </xf>
    <xf numFmtId="0" fontId="16" fillId="2" borderId="0" xfId="0" applyFont="1" applyFill="1" applyAlignment="1">
      <alignment vertical="top" wrapText="1"/>
    </xf>
    <xf numFmtId="0" fontId="6" fillId="5" borderId="0" xfId="6" applyFont="1" applyFill="1" applyAlignment="1">
      <alignment horizontal="center" vertical="center"/>
    </xf>
    <xf numFmtId="0" fontId="6" fillId="4" borderId="0" xfId="6" applyFont="1" applyFill="1" applyAlignment="1">
      <alignment horizontal="center" vertical="center"/>
    </xf>
    <xf numFmtId="0" fontId="40" fillId="2" borderId="0" xfId="6" applyFont="1" applyFill="1"/>
    <xf numFmtId="0" fontId="15" fillId="4" borderId="3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3" xfId="6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6" fillId="4" borderId="3" xfId="6" applyFont="1" applyFill="1" applyBorder="1" applyAlignment="1">
      <alignment horizontal="center" vertical="center" wrapText="1"/>
    </xf>
    <xf numFmtId="0" fontId="16" fillId="0" borderId="3" xfId="6" applyFont="1" applyBorder="1" applyAlignment="1">
      <alignment vertical="center" wrapText="1"/>
    </xf>
    <xf numFmtId="0" fontId="2" fillId="2" borderId="11" xfId="6" applyFont="1" applyFill="1" applyBorder="1" applyAlignment="1">
      <alignment vertical="center" wrapText="1"/>
    </xf>
    <xf numFmtId="0" fontId="2" fillId="2" borderId="12" xfId="6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6" applyFont="1" applyFill="1" applyBorder="1" applyAlignment="1">
      <alignment horizontal="left" vertical="center"/>
    </xf>
    <xf numFmtId="0" fontId="3" fillId="2" borderId="11" xfId="6" applyFill="1" applyBorder="1" applyAlignment="1">
      <alignment horizontal="left" vertical="center"/>
    </xf>
    <xf numFmtId="0" fontId="11" fillId="2" borderId="0" xfId="5" applyFont="1" applyFill="1" applyAlignment="1">
      <alignment horizontal="left" vertical="center"/>
    </xf>
    <xf numFmtId="0" fontId="2" fillId="2" borderId="8" xfId="0" applyFont="1" applyFill="1" applyBorder="1" applyAlignment="1">
      <alignment vertical="center"/>
    </xf>
    <xf numFmtId="0" fontId="2" fillId="2" borderId="5" xfId="0" applyFont="1" applyFill="1" applyBorder="1"/>
    <xf numFmtId="0" fontId="45" fillId="2" borderId="0" xfId="6" applyFont="1" applyFill="1"/>
    <xf numFmtId="0" fontId="22" fillId="2" borderId="0" xfId="6" applyFont="1" applyFill="1" applyAlignment="1">
      <alignment horizontal="center"/>
    </xf>
    <xf numFmtId="0" fontId="6" fillId="2" borderId="1" xfId="6" applyFont="1" applyFill="1" applyBorder="1" applyAlignment="1">
      <alignment horizontal="left" vertical="center"/>
    </xf>
    <xf numFmtId="0" fontId="2" fillId="2" borderId="4" xfId="6" applyFont="1" applyFill="1" applyBorder="1"/>
    <xf numFmtId="0" fontId="2" fillId="2" borderId="14" xfId="6" applyFont="1" applyFill="1" applyBorder="1"/>
    <xf numFmtId="0" fontId="2" fillId="2" borderId="14" xfId="6" applyFont="1" applyFill="1" applyBorder="1" applyAlignment="1">
      <alignment horizontal="center" vertical="center" wrapText="1"/>
    </xf>
    <xf numFmtId="0" fontId="2" fillId="2" borderId="3" xfId="6" applyFont="1" applyFill="1" applyBorder="1" applyAlignment="1">
      <alignment vertical="center" wrapText="1"/>
    </xf>
    <xf numFmtId="0" fontId="37" fillId="2" borderId="0" xfId="15" applyFont="1" applyFill="1"/>
    <xf numFmtId="0" fontId="6" fillId="5" borderId="0" xfId="5" applyFont="1" applyFill="1"/>
    <xf numFmtId="0" fontId="6" fillId="9" borderId="0" xfId="5" applyFont="1" applyFill="1"/>
    <xf numFmtId="0" fontId="2" fillId="0" borderId="0" xfId="5" applyFont="1"/>
    <xf numFmtId="0" fontId="16" fillId="0" borderId="0" xfId="5" applyFont="1"/>
    <xf numFmtId="0" fontId="5" fillId="2" borderId="0" xfId="5" applyFont="1" applyFill="1" applyAlignment="1">
      <alignment horizontal="center"/>
    </xf>
    <xf numFmtId="0" fontId="47" fillId="2" borderId="0" xfId="15" applyFont="1" applyFill="1"/>
    <xf numFmtId="0" fontId="47" fillId="2" borderId="3" xfId="5" applyFont="1" applyFill="1" applyBorder="1" applyAlignment="1">
      <alignment horizontal="center" vertical="center"/>
    </xf>
    <xf numFmtId="0" fontId="47" fillId="2" borderId="11" xfId="5" applyFont="1" applyFill="1" applyBorder="1" applyAlignment="1">
      <alignment horizontal="center" vertical="center"/>
    </xf>
    <xf numFmtId="0" fontId="48" fillId="2" borderId="11" xfId="5" applyFont="1" applyFill="1" applyBorder="1" applyAlignment="1">
      <alignment horizontal="center" vertical="center"/>
    </xf>
    <xf numFmtId="0" fontId="46" fillId="10" borderId="3" xfId="6" applyFont="1" applyFill="1" applyBorder="1" applyAlignment="1">
      <alignment horizontal="left" vertical="center"/>
    </xf>
    <xf numFmtId="0" fontId="46" fillId="10" borderId="3" xfId="5" applyFont="1" applyFill="1" applyBorder="1" applyAlignment="1">
      <alignment horizontal="center" vertical="center"/>
    </xf>
    <xf numFmtId="0" fontId="46" fillId="10" borderId="11" xfId="5" applyFont="1" applyFill="1" applyBorder="1" applyAlignment="1">
      <alignment horizontal="center"/>
    </xf>
    <xf numFmtId="0" fontId="47" fillId="2" borderId="11" xfId="5" applyFont="1" applyFill="1" applyBorder="1" applyAlignment="1">
      <alignment horizontal="center"/>
    </xf>
    <xf numFmtId="0" fontId="46" fillId="11" borderId="3" xfId="6" applyFont="1" applyFill="1" applyBorder="1" applyAlignment="1">
      <alignment horizontal="left" vertical="center"/>
    </xf>
    <xf numFmtId="0" fontId="46" fillId="11" borderId="3" xfId="5" applyFont="1" applyFill="1" applyBorder="1" applyAlignment="1">
      <alignment horizontal="center" vertical="center"/>
    </xf>
    <xf numFmtId="0" fontId="46" fillId="11" borderId="11" xfId="5" applyFont="1" applyFill="1" applyBorder="1" applyAlignment="1">
      <alignment horizontal="center"/>
    </xf>
    <xf numFmtId="0" fontId="47" fillId="0" borderId="3" xfId="6" applyFont="1" applyBorder="1" applyAlignment="1">
      <alignment horizontal="left" vertical="center" indent="1"/>
    </xf>
    <xf numFmtId="0" fontId="47" fillId="0" borderId="3" xfId="5" applyFont="1" applyBorder="1" applyAlignment="1">
      <alignment horizontal="center" vertical="center"/>
    </xf>
    <xf numFmtId="0" fontId="47" fillId="0" borderId="11" xfId="5" applyFont="1" applyBorder="1" applyAlignment="1">
      <alignment horizontal="center"/>
    </xf>
    <xf numFmtId="0" fontId="47" fillId="2" borderId="3" xfId="6" applyFont="1" applyFill="1" applyBorder="1" applyAlignment="1">
      <alignment horizontal="left" vertical="center"/>
    </xf>
    <xf numFmtId="0" fontId="47" fillId="0" borderId="3" xfId="6" applyFont="1" applyBorder="1" applyAlignment="1">
      <alignment horizontal="left" vertical="center"/>
    </xf>
    <xf numFmtId="0" fontId="49" fillId="2" borderId="0" xfId="5" applyFont="1" applyFill="1" applyAlignment="1">
      <alignment horizontal="left" vertical="center"/>
    </xf>
    <xf numFmtId="0" fontId="50" fillId="2" borderId="0" xfId="3" applyFont="1" applyFill="1" applyAlignment="1">
      <alignment vertical="center"/>
    </xf>
    <xf numFmtId="0" fontId="47" fillId="2" borderId="0" xfId="5" applyFont="1" applyFill="1"/>
    <xf numFmtId="0" fontId="14" fillId="2" borderId="0" xfId="5" applyFont="1" applyFill="1" applyAlignment="1">
      <alignment horizontal="right" vertical="top"/>
    </xf>
    <xf numFmtId="0" fontId="2" fillId="2" borderId="0" xfId="15" applyFill="1" applyAlignment="1">
      <alignment horizontal="right"/>
    </xf>
    <xf numFmtId="0" fontId="47" fillId="2" borderId="0" xfId="15" applyFont="1" applyFill="1" applyAlignment="1">
      <alignment horizontal="right"/>
    </xf>
    <xf numFmtId="0" fontId="48" fillId="2" borderId="4" xfId="15" applyFont="1" applyFill="1" applyBorder="1" applyAlignment="1">
      <alignment vertical="center" wrapText="1"/>
    </xf>
    <xf numFmtId="0" fontId="48" fillId="2" borderId="8" xfId="15" applyFont="1" applyFill="1" applyBorder="1" applyAlignment="1">
      <alignment vertical="center" wrapText="1"/>
    </xf>
    <xf numFmtId="0" fontId="48" fillId="2" borderId="8" xfId="5" applyFont="1" applyFill="1" applyBorder="1" applyAlignment="1">
      <alignment horizontal="center" vertical="center" wrapText="1"/>
    </xf>
    <xf numFmtId="0" fontId="48" fillId="2" borderId="3" xfId="5" applyFont="1" applyFill="1" applyBorder="1" applyAlignment="1">
      <alignment horizontal="center" vertical="center"/>
    </xf>
    <xf numFmtId="0" fontId="47" fillId="0" borderId="3" xfId="5" applyFont="1" applyBorder="1" applyAlignment="1">
      <alignment horizontal="center"/>
    </xf>
    <xf numFmtId="0" fontId="48" fillId="2" borderId="4" xfId="5" applyFont="1" applyFill="1" applyBorder="1" applyAlignment="1">
      <alignment horizontal="center" vertical="center" wrapText="1"/>
    </xf>
    <xf numFmtId="0" fontId="51" fillId="2" borderId="0" xfId="0" applyFont="1" applyFill="1"/>
    <xf numFmtId="0" fontId="47" fillId="2" borderId="0" xfId="6" applyFont="1" applyFill="1" applyAlignment="1">
      <alignment horizontal="left" vertical="center"/>
    </xf>
    <xf numFmtId="0" fontId="37" fillId="0" borderId="0" xfId="15" applyFont="1" applyAlignment="1">
      <alignment vertical="center"/>
    </xf>
    <xf numFmtId="0" fontId="37" fillId="0" borderId="0" xfId="15" applyFont="1"/>
    <xf numFmtId="0" fontId="6" fillId="0" borderId="0" xfId="15" applyFont="1"/>
    <xf numFmtId="0" fontId="46" fillId="2" borderId="0" xfId="15" applyFont="1" applyFill="1"/>
    <xf numFmtId="0" fontId="2" fillId="0" borderId="0" xfId="5" applyFont="1" applyAlignment="1">
      <alignment horizontal="center" vertical="center"/>
    </xf>
    <xf numFmtId="0" fontId="6" fillId="0" borderId="0" xfId="5" applyFont="1"/>
    <xf numFmtId="0" fontId="47" fillId="2" borderId="0" xfId="6" applyFont="1" applyFill="1" applyAlignment="1">
      <alignment horizontal="center" vertical="center"/>
    </xf>
    <xf numFmtId="0" fontId="52" fillId="2" borderId="0" xfId="6" applyFont="1" applyFill="1" applyAlignment="1">
      <alignment horizontal="center" vertical="center"/>
    </xf>
    <xf numFmtId="0" fontId="2" fillId="2" borderId="0" xfId="5" applyFont="1" applyFill="1" applyAlignment="1">
      <alignment vertical="center"/>
    </xf>
    <xf numFmtId="0" fontId="40" fillId="2" borderId="0" xfId="5" applyFont="1" applyFill="1" applyAlignment="1">
      <alignment horizontal="justify"/>
    </xf>
    <xf numFmtId="0" fontId="41" fillId="2" borderId="0" xfId="5" applyFont="1" applyFill="1"/>
    <xf numFmtId="0" fontId="9" fillId="2" borderId="3" xfId="5" applyFont="1" applyFill="1" applyBorder="1" applyAlignment="1">
      <alignment horizontal="center" vertical="center" wrapText="1"/>
    </xf>
    <xf numFmtId="0" fontId="9" fillId="0" borderId="3" xfId="5" applyFont="1" applyBorder="1" applyAlignment="1">
      <alignment horizontal="center"/>
    </xf>
    <xf numFmtId="0" fontId="2" fillId="0" borderId="3" xfId="5" applyFont="1" applyBorder="1" applyAlignment="1">
      <alignment horizontal="center" vertical="center"/>
    </xf>
    <xf numFmtId="0" fontId="9" fillId="0" borderId="3" xfId="5" applyFont="1" applyBorder="1" applyAlignment="1">
      <alignment horizontal="center" vertical="center"/>
    </xf>
    <xf numFmtId="0" fontId="2" fillId="0" borderId="3" xfId="5" applyFont="1" applyBorder="1" applyAlignment="1">
      <alignment horizontal="center"/>
    </xf>
    <xf numFmtId="0" fontId="4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0" borderId="0" xfId="0" applyFont="1"/>
    <xf numFmtId="0" fontId="43" fillId="2" borderId="0" xfId="0" applyFont="1" applyFill="1"/>
    <xf numFmtId="0" fontId="2" fillId="2" borderId="1" xfId="5" applyFont="1" applyFill="1" applyBorder="1"/>
    <xf numFmtId="0" fontId="40" fillId="2" borderId="0" xfId="5" applyFont="1" applyFill="1"/>
    <xf numFmtId="0" fontId="54" fillId="2" borderId="0" xfId="0" applyFont="1" applyFill="1"/>
    <xf numFmtId="0" fontId="40" fillId="2" borderId="0" xfId="6" applyFont="1" applyFill="1" applyAlignment="1">
      <alignment horizontal="left"/>
    </xf>
    <xf numFmtId="0" fontId="55" fillId="2" borderId="0" xfId="0" applyFont="1" applyFill="1"/>
    <xf numFmtId="0" fontId="43" fillId="2" borderId="0" xfId="0" applyFont="1" applyFill="1" applyAlignment="1">
      <alignment horizontal="center" vertical="center" wrapText="1"/>
    </xf>
    <xf numFmtId="0" fontId="41" fillId="2" borderId="0" xfId="5" applyFont="1" applyFill="1" applyAlignment="1">
      <alignment horizontal="center" vertical="center"/>
    </xf>
    <xf numFmtId="0" fontId="40" fillId="2" borderId="0" xfId="6" applyFont="1" applyFill="1" applyAlignment="1">
      <alignment horizontal="left" vertical="center"/>
    </xf>
    <xf numFmtId="0" fontId="40" fillId="2" borderId="0" xfId="6" applyFont="1" applyFill="1" applyAlignment="1">
      <alignment horizontal="center" vertical="center"/>
    </xf>
    <xf numFmtId="0" fontId="36" fillId="2" borderId="0" xfId="6" applyFont="1" applyFill="1" applyAlignment="1">
      <alignment vertical="center"/>
    </xf>
    <xf numFmtId="0" fontId="40" fillId="2" borderId="0" xfId="5" applyFont="1" applyFill="1" applyAlignment="1">
      <alignment horizontal="center" vertical="center"/>
    </xf>
    <xf numFmtId="0" fontId="55" fillId="2" borderId="0" xfId="0" applyFont="1" applyFill="1" applyAlignment="1">
      <alignment horizontal="center" vertical="center"/>
    </xf>
    <xf numFmtId="0" fontId="40" fillId="2" borderId="0" xfId="0" applyFont="1" applyFill="1"/>
    <xf numFmtId="0" fontId="16" fillId="2" borderId="0" xfId="5" applyFont="1" applyFill="1" applyAlignment="1">
      <alignment horizontal="center" vertical="center" wrapText="1"/>
    </xf>
    <xf numFmtId="0" fontId="56" fillId="2" borderId="0" xfId="6" applyFont="1" applyFill="1" applyAlignment="1">
      <alignment horizontal="center" vertical="center"/>
    </xf>
    <xf numFmtId="0" fontId="36" fillId="2" borderId="0" xfId="6" applyFont="1" applyFill="1"/>
    <xf numFmtId="0" fontId="2" fillId="2" borderId="0" xfId="15" applyFill="1" applyAlignment="1">
      <alignment horizontal="center" vertical="center"/>
    </xf>
    <xf numFmtId="0" fontId="32" fillId="0" borderId="11" xfId="6" applyFont="1" applyBorder="1" applyAlignment="1">
      <alignment horizontal="left" vertical="center" indent="1"/>
    </xf>
    <xf numFmtId="0" fontId="32" fillId="0" borderId="3" xfId="0" applyFont="1" applyBorder="1" applyAlignment="1">
      <alignment horizontal="center" vertical="center"/>
    </xf>
    <xf numFmtId="0" fontId="32" fillId="0" borderId="3" xfId="5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0" fillId="0" borderId="3" xfId="6" applyFont="1" applyBorder="1" applyAlignment="1">
      <alignment horizontal="center" vertical="center"/>
    </xf>
    <xf numFmtId="0" fontId="34" fillId="0" borderId="11" xfId="6" applyFont="1" applyBorder="1" applyAlignment="1">
      <alignment horizontal="left" vertical="center"/>
    </xf>
    <xf numFmtId="0" fontId="9" fillId="2" borderId="3" xfId="5" applyFont="1" applyFill="1" applyBorder="1" applyAlignment="1">
      <alignment vertical="center" wrapText="1"/>
    </xf>
    <xf numFmtId="0" fontId="6" fillId="6" borderId="3" xfId="5" applyFont="1" applyFill="1" applyBorder="1" applyAlignment="1">
      <alignment horizontal="center" vertical="center" wrapText="1"/>
    </xf>
    <xf numFmtId="0" fontId="6" fillId="0" borderId="3" xfId="6" applyFont="1" applyBorder="1" applyAlignment="1">
      <alignment horizontal="left" vertical="center"/>
    </xf>
    <xf numFmtId="0" fontId="8" fillId="6" borderId="3" xfId="5" applyFont="1" applyFill="1" applyBorder="1" applyAlignment="1">
      <alignment horizontal="center" vertical="center" wrapText="1"/>
    </xf>
    <xf numFmtId="0" fontId="2" fillId="0" borderId="3" xfId="6" applyFont="1" applyBorder="1" applyAlignment="1">
      <alignment vertical="center"/>
    </xf>
    <xf numFmtId="0" fontId="6" fillId="2" borderId="3" xfId="6" applyFont="1" applyFill="1" applyBorder="1" applyAlignment="1">
      <alignment horizontal="left" vertical="center"/>
    </xf>
    <xf numFmtId="0" fontId="2" fillId="0" borderId="3" xfId="5" applyFont="1" applyBorder="1" applyAlignment="1">
      <alignment horizontal="center" vertical="center" wrapText="1"/>
    </xf>
    <xf numFmtId="0" fontId="16" fillId="0" borderId="3" xfId="5" applyFont="1" applyBorder="1" applyAlignment="1">
      <alignment horizontal="center" vertical="center"/>
    </xf>
    <xf numFmtId="0" fontId="2" fillId="2" borderId="11" xfId="6" quotePrefix="1" applyFont="1" applyFill="1" applyBorder="1" applyAlignment="1">
      <alignment horizontal="center" vertical="center"/>
    </xf>
    <xf numFmtId="0" fontId="2" fillId="2" borderId="3" xfId="6" quotePrefix="1" applyFont="1" applyFill="1" applyBorder="1" applyAlignment="1">
      <alignment horizontal="center" vertical="center"/>
    </xf>
    <xf numFmtId="167" fontId="6" fillId="8" borderId="11" xfId="16" quotePrefix="1" applyNumberFormat="1" applyFont="1" applyFill="1" applyBorder="1" applyAlignment="1">
      <alignment horizontal="center" vertical="center"/>
    </xf>
    <xf numFmtId="167" fontId="6" fillId="8" borderId="3" xfId="16" quotePrefix="1" applyNumberFormat="1" applyFont="1" applyFill="1" applyBorder="1" applyAlignment="1">
      <alignment horizontal="center" vertical="center"/>
    </xf>
    <xf numFmtId="167" fontId="2" fillId="8" borderId="11" xfId="16" quotePrefix="1" applyNumberFormat="1" applyFont="1" applyFill="1" applyBorder="1" applyAlignment="1">
      <alignment horizontal="center" vertical="center"/>
    </xf>
    <xf numFmtId="167" fontId="2" fillId="8" borderId="3" xfId="16" quotePrefix="1" applyNumberFormat="1" applyFont="1" applyFill="1" applyBorder="1" applyAlignment="1">
      <alignment horizontal="center" vertical="center"/>
    </xf>
    <xf numFmtId="167" fontId="2" fillId="2" borderId="11" xfId="16" quotePrefix="1" applyNumberFormat="1" applyFont="1" applyFill="1" applyBorder="1" applyAlignment="1">
      <alignment horizontal="center" vertical="center"/>
    </xf>
    <xf numFmtId="167" fontId="2" fillId="2" borderId="3" xfId="16" applyNumberFormat="1" applyFont="1" applyFill="1" applyBorder="1" applyAlignment="1">
      <alignment horizontal="justify" vertical="center"/>
    </xf>
    <xf numFmtId="167" fontId="2" fillId="2" borderId="3" xfId="16" applyNumberFormat="1" applyFont="1" applyFill="1" applyBorder="1" applyAlignment="1">
      <alignment horizontal="center" vertical="center"/>
    </xf>
    <xf numFmtId="167" fontId="2" fillId="2" borderId="3" xfId="16" quotePrefix="1" applyNumberFormat="1" applyFont="1" applyFill="1" applyBorder="1" applyAlignment="1">
      <alignment horizontal="center" vertical="center"/>
    </xf>
    <xf numFmtId="167" fontId="2" fillId="2" borderId="3" xfId="16" quotePrefix="1" applyNumberFormat="1" applyFont="1" applyFill="1" applyBorder="1" applyAlignment="1">
      <alignment horizontal="center"/>
    </xf>
    <xf numFmtId="167" fontId="2" fillId="2" borderId="3" xfId="16" applyNumberFormat="1" applyFont="1" applyFill="1" applyBorder="1" applyAlignment="1">
      <alignment horizontal="center"/>
    </xf>
    <xf numFmtId="167" fontId="2" fillId="2" borderId="3" xfId="16" applyNumberFormat="1" applyFont="1" applyFill="1" applyBorder="1" applyAlignment="1">
      <alignment horizontal="center" wrapText="1"/>
    </xf>
    <xf numFmtId="167" fontId="2" fillId="2" borderId="12" xfId="16" applyNumberFormat="1" applyFont="1" applyFill="1" applyBorder="1" applyAlignment="1">
      <alignment vertical="center"/>
    </xf>
    <xf numFmtId="0" fontId="3" fillId="2" borderId="3" xfId="6" applyFill="1" applyBorder="1" applyAlignment="1">
      <alignment horizontal="left" vertical="center"/>
    </xf>
    <xf numFmtId="0" fontId="2" fillId="14" borderId="3" xfId="6" applyFont="1" applyFill="1" applyBorder="1" applyAlignment="1">
      <alignment horizontal="center" vertical="center"/>
    </xf>
    <xf numFmtId="0" fontId="2" fillId="14" borderId="3" xfId="6" quotePrefix="1" applyFont="1" applyFill="1" applyBorder="1" applyAlignment="1">
      <alignment horizontal="center" vertical="center"/>
    </xf>
    <xf numFmtId="167" fontId="2" fillId="14" borderId="3" xfId="16" quotePrefix="1" applyNumberFormat="1" applyFont="1" applyFill="1" applyBorder="1" applyAlignment="1">
      <alignment horizontal="center" vertical="center"/>
    </xf>
    <xf numFmtId="167" fontId="2" fillId="14" borderId="3" xfId="16" applyNumberFormat="1" applyFont="1" applyFill="1" applyBorder="1" applyAlignment="1">
      <alignment horizontal="justify" vertical="center"/>
    </xf>
    <xf numFmtId="167" fontId="2" fillId="14" borderId="3" xfId="16" applyNumberFormat="1" applyFont="1" applyFill="1" applyBorder="1" applyAlignment="1">
      <alignment horizontal="center" vertical="center"/>
    </xf>
    <xf numFmtId="167" fontId="2" fillId="14" borderId="3" xfId="16" quotePrefix="1" applyNumberFormat="1" applyFont="1" applyFill="1" applyBorder="1" applyAlignment="1">
      <alignment horizontal="center"/>
    </xf>
    <xf numFmtId="167" fontId="2" fillId="14" borderId="3" xfId="16" applyNumberFormat="1" applyFont="1" applyFill="1" applyBorder="1" applyAlignment="1">
      <alignment horizontal="center"/>
    </xf>
    <xf numFmtId="167" fontId="2" fillId="14" borderId="3" xfId="16" applyNumberFormat="1" applyFont="1" applyFill="1" applyBorder="1" applyAlignment="1">
      <alignment horizontal="center" wrapText="1"/>
    </xf>
    <xf numFmtId="167" fontId="16" fillId="2" borderId="0" xfId="6" applyNumberFormat="1" applyFont="1" applyFill="1"/>
    <xf numFmtId="167" fontId="2" fillId="2" borderId="0" xfId="6" applyNumberFormat="1" applyFont="1" applyFill="1"/>
    <xf numFmtId="0" fontId="16" fillId="2" borderId="0" xfId="5" applyFont="1" applyFill="1" applyAlignment="1">
      <alignment wrapText="1"/>
    </xf>
    <xf numFmtId="0" fontId="2" fillId="13" borderId="3" xfId="5" applyFont="1" applyFill="1" applyBorder="1" applyAlignment="1">
      <alignment horizontal="center" vertical="center"/>
    </xf>
    <xf numFmtId="0" fontId="40" fillId="0" borderId="3" xfId="6" applyFont="1" applyBorder="1" applyAlignment="1">
      <alignment horizontal="center" vertical="center"/>
    </xf>
    <xf numFmtId="0" fontId="16" fillId="0" borderId="0" xfId="0" applyFont="1"/>
    <xf numFmtId="0" fontId="3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/>
    <xf numFmtId="0" fontId="4" fillId="2" borderId="0" xfId="5" applyFont="1" applyFill="1" applyAlignment="1">
      <alignment horizontal="left"/>
    </xf>
    <xf numFmtId="0" fontId="5" fillId="2" borderId="0" xfId="15" applyFont="1" applyFill="1" applyAlignment="1">
      <alignment horizontal="left" vertical="center" wrapText="1"/>
    </xf>
    <xf numFmtId="0" fontId="2" fillId="2" borderId="0" xfId="15" applyFill="1" applyAlignment="1">
      <alignment horizontal="left"/>
    </xf>
    <xf numFmtId="0" fontId="7" fillId="2" borderId="0" xfId="15" applyFont="1" applyFill="1" applyAlignment="1">
      <alignment horizontal="left"/>
    </xf>
    <xf numFmtId="0" fontId="3" fillId="2" borderId="0" xfId="6" applyFill="1" applyAlignment="1">
      <alignment horizontal="left"/>
    </xf>
    <xf numFmtId="0" fontId="13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6" fillId="2" borderId="0" xfId="6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47" fillId="15" borderId="3" xfId="6" applyFont="1" applyFill="1" applyBorder="1" applyAlignment="1">
      <alignment horizontal="left" vertical="center" indent="2"/>
    </xf>
    <xf numFmtId="0" fontId="47" fillId="15" borderId="3" xfId="5" applyFont="1" applyFill="1" applyBorder="1" applyAlignment="1">
      <alignment horizontal="center" vertical="center"/>
    </xf>
    <xf numFmtId="0" fontId="47" fillId="15" borderId="11" xfId="5" applyFont="1" applyFill="1" applyBorder="1" applyAlignment="1">
      <alignment horizontal="center"/>
    </xf>
    <xf numFmtId="0" fontId="47" fillId="15" borderId="3" xfId="5" applyFont="1" applyFill="1" applyBorder="1" applyAlignment="1">
      <alignment horizontal="center"/>
    </xf>
    <xf numFmtId="0" fontId="6" fillId="16" borderId="3" xfId="5" applyFont="1" applyFill="1" applyBorder="1" applyAlignment="1">
      <alignment horizontal="center" vertical="center"/>
    </xf>
    <xf numFmtId="0" fontId="47" fillId="0" borderId="0" xfId="6" applyFont="1" applyAlignment="1">
      <alignment horizontal="left" vertical="center" indent="2"/>
    </xf>
    <xf numFmtId="0" fontId="47" fillId="0" borderId="0" xfId="5" applyFont="1" applyAlignment="1">
      <alignment horizontal="center" vertical="center"/>
    </xf>
    <xf numFmtId="0" fontId="47" fillId="0" borderId="0" xfId="5" applyFont="1" applyAlignment="1">
      <alignment horizontal="center"/>
    </xf>
    <xf numFmtId="0" fontId="2" fillId="0" borderId="0" xfId="5" applyFont="1" applyAlignment="1">
      <alignment horizontal="center"/>
    </xf>
    <xf numFmtId="0" fontId="2" fillId="0" borderId="0" xfId="6" applyFont="1" applyAlignment="1">
      <alignment vertical="center"/>
    </xf>
    <xf numFmtId="166" fontId="9" fillId="0" borderId="0" xfId="5" applyNumberFormat="1" applyFont="1" applyAlignment="1">
      <alignment horizontal="center"/>
    </xf>
    <xf numFmtId="0" fontId="9" fillId="0" borderId="0" xfId="5" applyFont="1" applyAlignment="1">
      <alignment horizontal="center" vertical="center"/>
    </xf>
    <xf numFmtId="0" fontId="2" fillId="2" borderId="0" xfId="6" applyFont="1" applyFill="1" applyAlignment="1">
      <alignment vertical="top" wrapText="1"/>
    </xf>
    <xf numFmtId="0" fontId="2" fillId="2" borderId="0" xfId="5" applyFont="1" applyFill="1" applyAlignment="1">
      <alignment horizontal="left" indent="18"/>
    </xf>
    <xf numFmtId="0" fontId="2" fillId="2" borderId="0" xfId="6" applyFont="1" applyFill="1" applyAlignment="1">
      <alignment horizontal="left" indent="18"/>
    </xf>
    <xf numFmtId="0" fontId="13" fillId="2" borderId="0" xfId="0" applyFont="1" applyFill="1" applyAlignment="1">
      <alignment horizontal="left" indent="18"/>
    </xf>
    <xf numFmtId="0" fontId="3" fillId="2" borderId="0" xfId="6" applyFill="1" applyAlignment="1">
      <alignment horizontal="left" vertical="center"/>
    </xf>
    <xf numFmtId="0" fontId="6" fillId="17" borderId="3" xfId="0" applyFont="1" applyFill="1" applyBorder="1" applyAlignment="1">
      <alignment horizontal="left" vertical="center"/>
    </xf>
    <xf numFmtId="0" fontId="6" fillId="18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14" borderId="3" xfId="0" applyFont="1" applyFill="1" applyBorder="1" applyAlignment="1">
      <alignment horizontal="center" vertical="center"/>
    </xf>
    <xf numFmtId="0" fontId="2" fillId="2" borderId="8" xfId="6" applyFont="1" applyFill="1" applyBorder="1" applyAlignment="1">
      <alignment horizontal="center" vertical="center" wrapText="1"/>
    </xf>
    <xf numFmtId="0" fontId="16" fillId="2" borderId="0" xfId="5" applyFont="1" applyFill="1" applyAlignment="1">
      <alignment horizontal="center"/>
    </xf>
    <xf numFmtId="0" fontId="9" fillId="2" borderId="0" xfId="0" applyFont="1" applyFill="1" applyAlignment="1">
      <alignment vertical="center"/>
    </xf>
    <xf numFmtId="0" fontId="40" fillId="2" borderId="0" xfId="6" applyFont="1" applyFill="1" applyAlignment="1">
      <alignment vertical="center"/>
    </xf>
    <xf numFmtId="0" fontId="41" fillId="2" borderId="0" xfId="6" applyFont="1" applyFill="1" applyAlignment="1">
      <alignment vertical="center"/>
    </xf>
    <xf numFmtId="0" fontId="6" fillId="2" borderId="0" xfId="6" applyFont="1" applyFill="1" applyAlignment="1">
      <alignment horizontal="center" vertical="center"/>
    </xf>
    <xf numFmtId="0" fontId="5" fillId="2" borderId="0" xfId="6" applyFont="1" applyFill="1" applyAlignment="1">
      <alignment vertical="center"/>
    </xf>
    <xf numFmtId="0" fontId="5" fillId="2" borderId="0" xfId="6" applyFont="1" applyFill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6" fillId="4" borderId="0" xfId="6" applyFont="1" applyFill="1" applyAlignment="1">
      <alignment vertical="center"/>
    </xf>
    <xf numFmtId="0" fontId="41" fillId="2" borderId="0" xfId="6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0" fillId="2" borderId="0" xfId="6" applyFont="1" applyFill="1" applyAlignment="1">
      <alignment horizontal="center" vertical="center"/>
    </xf>
    <xf numFmtId="0" fontId="2" fillId="0" borderId="0" xfId="5" applyFont="1" applyAlignment="1">
      <alignment horizontal="center" vertical="center" wrapText="1"/>
    </xf>
    <xf numFmtId="166" fontId="43" fillId="2" borderId="0" xfId="0" applyNumberFormat="1" applyFont="1" applyFill="1"/>
    <xf numFmtId="0" fontId="46" fillId="10" borderId="3" xfId="5" applyFont="1" applyFill="1" applyBorder="1" applyAlignment="1">
      <alignment horizontal="center"/>
    </xf>
    <xf numFmtId="0" fontId="46" fillId="11" borderId="3" xfId="5" applyFont="1" applyFill="1" applyBorder="1" applyAlignment="1">
      <alignment horizontal="center"/>
    </xf>
    <xf numFmtId="167" fontId="2" fillId="2" borderId="0" xfId="6" applyNumberFormat="1" applyFont="1" applyFill="1" applyAlignment="1">
      <alignment vertical="center"/>
    </xf>
    <xf numFmtId="0" fontId="16" fillId="5" borderId="0" xfId="6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4" fillId="0" borderId="0" xfId="6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2" fillId="0" borderId="0" xfId="5" applyFont="1" applyAlignment="1">
      <alignment horizontal="center" vertical="center" wrapText="1"/>
    </xf>
    <xf numFmtId="0" fontId="32" fillId="0" borderId="0" xfId="0" applyFont="1" applyAlignment="1">
      <alignment horizontal="center"/>
    </xf>
    <xf numFmtId="167" fontId="16" fillId="2" borderId="0" xfId="0" applyNumberFormat="1" applyFont="1" applyFill="1"/>
    <xf numFmtId="0" fontId="2" fillId="0" borderId="0" xfId="6" applyFont="1"/>
    <xf numFmtId="0" fontId="6" fillId="2" borderId="0" xfId="6" applyFont="1" applyFill="1" applyAlignment="1">
      <alignment horizontal="center" vertical="top"/>
    </xf>
    <xf numFmtId="0" fontId="16" fillId="2" borderId="0" xfId="6" applyFont="1" applyFill="1" applyAlignment="1">
      <alignment horizontal="center"/>
    </xf>
    <xf numFmtId="0" fontId="19" fillId="2" borderId="0" xfId="6" applyFont="1" applyFill="1" applyAlignment="1">
      <alignment horizontal="center" vertical="top"/>
    </xf>
    <xf numFmtId="0" fontId="5" fillId="2" borderId="0" xfId="6" applyFont="1" applyFill="1" applyAlignment="1">
      <alignment horizontal="center"/>
    </xf>
    <xf numFmtId="0" fontId="20" fillId="2" borderId="0" xfId="6" applyFont="1" applyFill="1" applyAlignment="1">
      <alignment horizontal="center"/>
    </xf>
    <xf numFmtId="0" fontId="3" fillId="0" borderId="0" xfId="6"/>
    <xf numFmtId="0" fontId="61" fillId="2" borderId="0" xfId="5" applyFont="1" applyFill="1"/>
    <xf numFmtId="0" fontId="60" fillId="2" borderId="0" xfId="0" applyFont="1" applyFill="1"/>
    <xf numFmtId="0" fontId="62" fillId="2" borderId="0" xfId="5" applyFont="1" applyFill="1" applyAlignment="1">
      <alignment horizontal="center" vertical="center" wrapText="1"/>
    </xf>
    <xf numFmtId="0" fontId="63" fillId="2" borderId="0" xfId="5" applyFont="1" applyFill="1" applyAlignment="1">
      <alignment wrapText="1"/>
    </xf>
    <xf numFmtId="0" fontId="18" fillId="2" borderId="0" xfId="5" applyFont="1" applyFill="1"/>
    <xf numFmtId="166" fontId="18" fillId="0" borderId="0" xfId="5" applyNumberFormat="1" applyFont="1" applyAlignment="1">
      <alignment horizontal="center"/>
    </xf>
    <xf numFmtId="0" fontId="64" fillId="2" borderId="0" xfId="5" applyFont="1" applyFill="1"/>
    <xf numFmtId="0" fontId="65" fillId="2" borderId="0" xfId="6" applyFont="1" applyFill="1" applyAlignment="1">
      <alignment vertical="center"/>
    </xf>
    <xf numFmtId="0" fontId="66" fillId="2" borderId="0" xfId="0" applyFont="1" applyFill="1"/>
    <xf numFmtId="0" fontId="64" fillId="2" borderId="0" xfId="6" applyFont="1" applyFill="1"/>
    <xf numFmtId="166" fontId="6" fillId="6" borderId="3" xfId="5" applyNumberFormat="1" applyFont="1" applyFill="1" applyBorder="1" applyAlignment="1">
      <alignment horizontal="center" vertical="center" wrapText="1"/>
    </xf>
    <xf numFmtId="166" fontId="2" fillId="0" borderId="3" xfId="5" applyNumberFormat="1" applyFont="1" applyBorder="1" applyAlignment="1">
      <alignment horizontal="center"/>
    </xf>
    <xf numFmtId="0" fontId="2" fillId="14" borderId="3" xfId="5" quotePrefix="1" applyFont="1" applyFill="1" applyBorder="1" applyAlignment="1">
      <alignment horizontal="center" vertical="center"/>
    </xf>
    <xf numFmtId="167" fontId="2" fillId="14" borderId="3" xfId="16" applyNumberFormat="1" applyFont="1" applyFill="1" applyBorder="1" applyAlignment="1">
      <alignment horizontal="center" vertical="center" wrapText="1"/>
    </xf>
    <xf numFmtId="168" fontId="2" fillId="14" borderId="3" xfId="16" applyNumberFormat="1" applyFont="1" applyFill="1" applyBorder="1" applyAlignment="1">
      <alignment horizontal="center" vertical="center" wrapText="1"/>
    </xf>
    <xf numFmtId="168" fontId="2" fillId="14" borderId="3" xfId="16" applyNumberFormat="1" applyFont="1" applyFill="1" applyBorder="1" applyAlignment="1">
      <alignment horizontal="center"/>
    </xf>
    <xf numFmtId="0" fontId="2" fillId="14" borderId="3" xfId="5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168" fontId="43" fillId="2" borderId="0" xfId="16" applyNumberFormat="1" applyFont="1" applyFill="1"/>
    <xf numFmtId="167" fontId="43" fillId="2" borderId="0" xfId="0" applyNumberFormat="1" applyFont="1" applyFill="1"/>
    <xf numFmtId="0" fontId="3" fillId="0" borderId="3" xfId="6" applyBorder="1" applyAlignment="1">
      <alignment vertical="center"/>
    </xf>
    <xf numFmtId="0" fontId="3" fillId="0" borderId="3" xfId="6" applyBorder="1" applyAlignment="1">
      <alignment horizontal="center" vertical="center"/>
    </xf>
    <xf numFmtId="0" fontId="3" fillId="0" borderId="0" xfId="6" applyAlignment="1">
      <alignment vertical="center"/>
    </xf>
    <xf numFmtId="0" fontId="3" fillId="0" borderId="0" xfId="6" applyAlignment="1">
      <alignment horizontal="center" vertical="center"/>
    </xf>
    <xf numFmtId="0" fontId="2" fillId="14" borderId="3" xfId="6" applyFont="1" applyFill="1" applyBorder="1" applyAlignment="1">
      <alignment horizontal="center"/>
    </xf>
    <xf numFmtId="0" fontId="3" fillId="14" borderId="3" xfId="6" applyFill="1" applyBorder="1" applyAlignment="1">
      <alignment horizontal="center" vertical="center"/>
    </xf>
    <xf numFmtId="167" fontId="2" fillId="2" borderId="0" xfId="16" applyNumberFormat="1" applyFont="1" applyFill="1" applyAlignment="1">
      <alignment horizontal="center" wrapText="1"/>
    </xf>
    <xf numFmtId="167" fontId="9" fillId="2" borderId="3" xfId="16" applyNumberFormat="1" applyFont="1" applyFill="1" applyBorder="1" applyAlignment="1">
      <alignment horizontal="center" vertical="center" wrapText="1"/>
    </xf>
    <xf numFmtId="167" fontId="9" fillId="7" borderId="3" xfId="16" applyNumberFormat="1" applyFont="1" applyFill="1" applyBorder="1" applyAlignment="1">
      <alignment horizontal="center"/>
    </xf>
    <xf numFmtId="167" fontId="6" fillId="7" borderId="11" xfId="16" applyNumberFormat="1" applyFont="1" applyFill="1" applyBorder="1" applyAlignment="1">
      <alignment horizontal="center" vertical="center" wrapText="1"/>
    </xf>
    <xf numFmtId="167" fontId="9" fillId="0" borderId="3" xfId="16" applyNumberFormat="1" applyFont="1" applyBorder="1" applyAlignment="1">
      <alignment horizontal="center"/>
    </xf>
    <xf numFmtId="167" fontId="9" fillId="15" borderId="3" xfId="16" applyNumberFormat="1" applyFont="1" applyFill="1" applyBorder="1" applyAlignment="1">
      <alignment horizontal="center"/>
    </xf>
    <xf numFmtId="167" fontId="8" fillId="0" borderId="0" xfId="16" applyNumberFormat="1" applyFont="1" applyAlignment="1">
      <alignment horizontal="center"/>
    </xf>
    <xf numFmtId="167" fontId="9" fillId="0" borderId="0" xfId="16" applyNumberFormat="1" applyFont="1" applyAlignment="1">
      <alignment horizontal="center"/>
    </xf>
    <xf numFmtId="167" fontId="2" fillId="2" borderId="0" xfId="16" applyNumberFormat="1" applyFont="1" applyFill="1" applyAlignment="1">
      <alignment horizontal="center" vertical="center"/>
    </xf>
    <xf numFmtId="167" fontId="41" fillId="2" borderId="0" xfId="16" applyNumberFormat="1" applyFont="1" applyFill="1" applyAlignment="1">
      <alignment horizontal="center"/>
    </xf>
    <xf numFmtId="167" fontId="14" fillId="2" borderId="0" xfId="16" applyNumberFormat="1" applyFont="1" applyFill="1" applyAlignment="1">
      <alignment horizontal="center" vertical="top"/>
    </xf>
    <xf numFmtId="167" fontId="2" fillId="2" borderId="0" xfId="16" applyNumberFormat="1" applyFont="1" applyFill="1" applyAlignment="1">
      <alignment horizontal="center"/>
    </xf>
    <xf numFmtId="167" fontId="5" fillId="2" borderId="0" xfId="16" applyNumberFormat="1" applyFont="1" applyFill="1" applyAlignment="1">
      <alignment horizontal="center" wrapText="1"/>
    </xf>
    <xf numFmtId="167" fontId="40" fillId="2" borderId="0" xfId="16" applyNumberFormat="1" applyFont="1" applyFill="1" applyAlignment="1">
      <alignment horizontal="center" wrapText="1"/>
    </xf>
    <xf numFmtId="167" fontId="2" fillId="2" borderId="3" xfId="16" applyNumberFormat="1" applyFont="1" applyFill="1" applyBorder="1" applyAlignment="1">
      <alignment horizontal="center" vertical="center" wrapText="1"/>
    </xf>
    <xf numFmtId="167" fontId="9" fillId="2" borderId="13" xfId="16" applyNumberFormat="1" applyFont="1" applyFill="1" applyBorder="1" applyAlignment="1">
      <alignment horizontal="center" vertical="center" wrapText="1"/>
    </xf>
    <xf numFmtId="167" fontId="9" fillId="2" borderId="1" xfId="16" applyNumberFormat="1" applyFont="1" applyFill="1" applyBorder="1" applyAlignment="1">
      <alignment horizontal="center" vertical="center" wrapText="1"/>
    </xf>
    <xf numFmtId="167" fontId="9" fillId="2" borderId="10" xfId="16" applyNumberFormat="1" applyFont="1" applyFill="1" applyBorder="1" applyAlignment="1">
      <alignment horizontal="center" vertical="center" wrapText="1"/>
    </xf>
    <xf numFmtId="167" fontId="9" fillId="2" borderId="3" xfId="16" applyNumberFormat="1" applyFont="1" applyFill="1" applyBorder="1" applyAlignment="1">
      <alignment horizontal="center" vertical="center"/>
    </xf>
    <xf numFmtId="167" fontId="9" fillId="2" borderId="11" xfId="16" applyNumberFormat="1" applyFont="1" applyFill="1" applyBorder="1" applyAlignment="1">
      <alignment horizontal="center" vertical="center" wrapText="1"/>
    </xf>
    <xf numFmtId="167" fontId="8" fillId="7" borderId="3" xfId="16" applyNumberFormat="1" applyFont="1" applyFill="1" applyBorder="1" applyAlignment="1">
      <alignment horizontal="center"/>
    </xf>
    <xf numFmtId="167" fontId="2" fillId="12" borderId="3" xfId="16" applyNumberFormat="1" applyFont="1" applyFill="1" applyBorder="1" applyAlignment="1">
      <alignment horizontal="center"/>
    </xf>
    <xf numFmtId="167" fontId="9" fillId="7" borderId="11" xfId="16" applyNumberFormat="1" applyFont="1" applyFill="1" applyBorder="1" applyAlignment="1">
      <alignment horizontal="center"/>
    </xf>
    <xf numFmtId="167" fontId="6" fillId="12" borderId="11" xfId="16" applyNumberFormat="1" applyFont="1" applyFill="1" applyBorder="1" applyAlignment="1">
      <alignment horizontal="center" vertical="center" wrapText="1"/>
    </xf>
    <xf numFmtId="167" fontId="6" fillId="7" borderId="3" xfId="16" applyNumberFormat="1" applyFont="1" applyFill="1" applyBorder="1" applyAlignment="1">
      <alignment horizontal="center" vertical="center" wrapText="1"/>
    </xf>
    <xf numFmtId="167" fontId="2" fillId="7" borderId="3" xfId="16" applyNumberFormat="1" applyFont="1" applyFill="1" applyBorder="1" applyAlignment="1">
      <alignment horizontal="center"/>
    </xf>
    <xf numFmtId="167" fontId="2" fillId="0" borderId="11" xfId="16" applyNumberFormat="1" applyFont="1" applyBorder="1" applyAlignment="1">
      <alignment horizontal="center"/>
    </xf>
    <xf numFmtId="167" fontId="2" fillId="0" borderId="3" xfId="16" applyNumberFormat="1" applyFont="1" applyBorder="1" applyAlignment="1">
      <alignment horizontal="center"/>
    </xf>
    <xf numFmtId="167" fontId="2" fillId="0" borderId="8" xfId="16" applyNumberFormat="1" applyFont="1" applyBorder="1" applyAlignment="1">
      <alignment horizontal="center"/>
    </xf>
    <xf numFmtId="167" fontId="9" fillId="0" borderId="11" xfId="16" applyNumberFormat="1" applyFont="1" applyBorder="1" applyAlignment="1">
      <alignment horizontal="center"/>
    </xf>
    <xf numFmtId="167" fontId="6" fillId="13" borderId="11" xfId="16" applyNumberFormat="1" applyFont="1" applyFill="1" applyBorder="1" applyAlignment="1">
      <alignment horizontal="center" vertical="center" wrapText="1"/>
    </xf>
    <xf numFmtId="167" fontId="2" fillId="13" borderId="11" xfId="16" applyNumberFormat="1" applyFont="1" applyFill="1" applyBorder="1" applyAlignment="1">
      <alignment horizontal="center"/>
    </xf>
    <xf numFmtId="167" fontId="6" fillId="13" borderId="3" xfId="16" applyNumberFormat="1" applyFont="1" applyFill="1" applyBorder="1" applyAlignment="1">
      <alignment horizontal="center" vertical="center" wrapText="1"/>
    </xf>
    <xf numFmtId="167" fontId="2" fillId="0" borderId="3" xfId="16" applyNumberFormat="1" applyFont="1" applyBorder="1" applyAlignment="1">
      <alignment horizontal="center" vertical="center"/>
    </xf>
    <xf numFmtId="167" fontId="2" fillId="2" borderId="11" xfId="16" applyNumberFormat="1" applyFont="1" applyFill="1" applyBorder="1" applyAlignment="1">
      <alignment horizontal="center"/>
    </xf>
    <xf numFmtId="167" fontId="9" fillId="2" borderId="3" xfId="16" applyNumberFormat="1" applyFont="1" applyFill="1" applyBorder="1" applyAlignment="1">
      <alignment horizontal="center"/>
    </xf>
    <xf numFmtId="167" fontId="2" fillId="2" borderId="8" xfId="16" applyNumberFormat="1" applyFont="1" applyFill="1" applyBorder="1" applyAlignment="1">
      <alignment horizontal="center"/>
    </xf>
    <xf numFmtId="167" fontId="9" fillId="15" borderId="3" xfId="16" applyNumberFormat="1" applyFont="1" applyFill="1" applyBorder="1" applyAlignment="1">
      <alignment horizontal="center" vertical="center"/>
    </xf>
    <xf numFmtId="167" fontId="8" fillId="15" borderId="3" xfId="16" applyNumberFormat="1" applyFont="1" applyFill="1" applyBorder="1" applyAlignment="1">
      <alignment horizontal="center"/>
    </xf>
    <xf numFmtId="167" fontId="9" fillId="15" borderId="11" xfId="16" applyNumberFormat="1" applyFont="1" applyFill="1" applyBorder="1" applyAlignment="1">
      <alignment horizontal="center"/>
    </xf>
    <xf numFmtId="167" fontId="2" fillId="15" borderId="3" xfId="16" applyNumberFormat="1" applyFont="1" applyFill="1" applyBorder="1" applyAlignment="1">
      <alignment horizontal="center"/>
    </xf>
    <xf numFmtId="167" fontId="2" fillId="15" borderId="8" xfId="16" applyNumberFormat="1" applyFont="1" applyFill="1" applyBorder="1" applyAlignment="1">
      <alignment horizontal="center"/>
    </xf>
    <xf numFmtId="167" fontId="9" fillId="0" borderId="13" xfId="16" applyNumberFormat="1" applyFont="1" applyBorder="1" applyAlignment="1">
      <alignment horizontal="center" vertical="center"/>
    </xf>
    <xf numFmtId="167" fontId="2" fillId="0" borderId="0" xfId="16" applyNumberFormat="1" applyFont="1" applyAlignment="1">
      <alignment horizontal="center"/>
    </xf>
    <xf numFmtId="167" fontId="9" fillId="0" borderId="0" xfId="16" applyNumberFormat="1" applyFont="1" applyAlignment="1">
      <alignment horizontal="center" vertical="center"/>
    </xf>
    <xf numFmtId="167" fontId="3" fillId="2" borderId="0" xfId="16" applyNumberFormat="1" applyFont="1" applyFill="1" applyAlignment="1">
      <alignment horizontal="center" vertical="center"/>
    </xf>
    <xf numFmtId="167" fontId="13" fillId="2" borderId="0" xfId="16" applyNumberFormat="1" applyFont="1" applyFill="1" applyAlignment="1">
      <alignment horizontal="center" vertical="center"/>
    </xf>
    <xf numFmtId="167" fontId="43" fillId="2" borderId="0" xfId="16" applyNumberFormat="1" applyFont="1" applyFill="1" applyAlignment="1">
      <alignment horizontal="center" vertical="center"/>
    </xf>
    <xf numFmtId="167" fontId="9" fillId="2" borderId="0" xfId="16" applyNumberFormat="1" applyFont="1" applyFill="1" applyAlignment="1">
      <alignment horizontal="center"/>
    </xf>
    <xf numFmtId="167" fontId="40" fillId="2" borderId="0" xfId="16" applyNumberFormat="1" applyFont="1" applyFill="1" applyAlignment="1">
      <alignment horizontal="center"/>
    </xf>
    <xf numFmtId="167" fontId="14" fillId="2" borderId="0" xfId="16" applyNumberFormat="1" applyFont="1" applyFill="1" applyAlignment="1">
      <alignment horizontal="center"/>
    </xf>
    <xf numFmtId="167" fontId="53" fillId="2" borderId="0" xfId="16" applyNumberFormat="1" applyFont="1" applyFill="1" applyAlignment="1">
      <alignment horizontal="center" vertical="center"/>
    </xf>
    <xf numFmtId="167" fontId="8" fillId="2" borderId="11" xfId="16" applyNumberFormat="1" applyFont="1" applyFill="1" applyBorder="1" applyAlignment="1">
      <alignment horizontal="center" vertical="center"/>
    </xf>
    <xf numFmtId="167" fontId="2" fillId="0" borderId="11" xfId="16" applyNumberFormat="1" applyFont="1" applyBorder="1" applyAlignment="1">
      <alignment horizontal="center" vertical="center"/>
    </xf>
    <xf numFmtId="167" fontId="6" fillId="2" borderId="11" xfId="16" applyNumberFormat="1" applyFont="1" applyFill="1" applyBorder="1" applyAlignment="1">
      <alignment horizontal="center" vertical="center"/>
    </xf>
    <xf numFmtId="167" fontId="9" fillId="0" borderId="11" xfId="16" applyNumberFormat="1" applyFont="1" applyBorder="1" applyAlignment="1">
      <alignment horizontal="center" vertical="center"/>
    </xf>
    <xf numFmtId="167" fontId="2" fillId="2" borderId="11" xfId="16" applyNumberFormat="1" applyFont="1" applyFill="1" applyBorder="1" applyAlignment="1">
      <alignment horizontal="center" vertical="center"/>
    </xf>
    <xf numFmtId="167" fontId="9" fillId="15" borderId="11" xfId="16" applyNumberFormat="1" applyFont="1" applyFill="1" applyBorder="1" applyAlignment="1">
      <alignment horizontal="center" vertical="center"/>
    </xf>
    <xf numFmtId="167" fontId="10" fillId="2" borderId="0" xfId="16" applyNumberFormat="1" applyFont="1" applyFill="1" applyAlignment="1">
      <alignment horizontal="center" vertical="center"/>
    </xf>
    <xf numFmtId="167" fontId="13" fillId="2" borderId="0" xfId="16" applyNumberFormat="1" applyFont="1" applyFill="1" applyAlignment="1">
      <alignment horizontal="center"/>
    </xf>
    <xf numFmtId="167" fontId="15" fillId="2" borderId="0" xfId="16" applyNumberFormat="1" applyFont="1" applyFill="1" applyAlignment="1">
      <alignment horizontal="center"/>
    </xf>
    <xf numFmtId="167" fontId="10" fillId="2" borderId="0" xfId="16" applyNumberFormat="1" applyFont="1" applyFill="1" applyAlignment="1">
      <alignment horizontal="center"/>
    </xf>
    <xf numFmtId="167" fontId="12" fillId="2" borderId="0" xfId="16" applyNumberFormat="1" applyFont="1" applyFill="1" applyAlignment="1">
      <alignment horizontal="center" vertical="center"/>
    </xf>
    <xf numFmtId="167" fontId="16" fillId="2" borderId="0" xfId="16" applyNumberFormat="1" applyFont="1" applyFill="1" applyAlignment="1">
      <alignment horizontal="center"/>
    </xf>
    <xf numFmtId="0" fontId="15" fillId="4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4" borderId="3" xfId="0" applyFont="1" applyFill="1" applyBorder="1" applyAlignment="1">
      <alignment vertical="center"/>
    </xf>
    <xf numFmtId="0" fontId="16" fillId="10" borderId="3" xfId="6" applyFont="1" applyFill="1" applyBorder="1" applyAlignment="1">
      <alignment horizontal="center" vertical="center" wrapText="1"/>
    </xf>
    <xf numFmtId="0" fontId="9" fillId="2" borderId="3" xfId="5" applyFont="1" applyFill="1" applyBorder="1" applyAlignment="1">
      <alignment horizontal="center" vertical="center" wrapText="1"/>
    </xf>
    <xf numFmtId="0" fontId="2" fillId="2" borderId="3" xfId="5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2" borderId="0" xfId="5" applyFont="1" applyFill="1" applyAlignment="1">
      <alignment horizontal="right" vertical="top"/>
    </xf>
    <xf numFmtId="0" fontId="6" fillId="2" borderId="0" xfId="5" applyFont="1" applyFill="1" applyAlignment="1">
      <alignment horizontal="center" vertical="center"/>
    </xf>
    <xf numFmtId="0" fontId="5" fillId="2" borderId="0" xfId="5" applyFont="1" applyFill="1" applyAlignment="1">
      <alignment horizontal="center" vertical="center" wrapText="1"/>
    </xf>
    <xf numFmtId="167" fontId="9" fillId="2" borderId="3" xfId="16" applyNumberFormat="1" applyFont="1" applyFill="1" applyBorder="1" applyAlignment="1">
      <alignment horizontal="center" vertical="center" wrapText="1"/>
    </xf>
    <xf numFmtId="167" fontId="9" fillId="2" borderId="2" xfId="16" applyNumberFormat="1" applyFont="1" applyFill="1" applyBorder="1" applyAlignment="1">
      <alignment horizontal="center" vertical="center" wrapText="1"/>
    </xf>
    <xf numFmtId="167" fontId="9" fillId="2" borderId="5" xfId="16" applyNumberFormat="1" applyFont="1" applyFill="1" applyBorder="1" applyAlignment="1">
      <alignment horizontal="center" vertical="center" wrapText="1"/>
    </xf>
    <xf numFmtId="167" fontId="9" fillId="2" borderId="9" xfId="16" applyNumberFormat="1" applyFont="1" applyFill="1" applyBorder="1" applyAlignment="1">
      <alignment horizontal="center" vertical="center" wrapText="1"/>
    </xf>
    <xf numFmtId="167" fontId="9" fillId="2" borderId="7" xfId="16" applyNumberFormat="1" applyFont="1" applyFill="1" applyBorder="1" applyAlignment="1">
      <alignment horizontal="center" vertical="center" wrapText="1"/>
    </xf>
    <xf numFmtId="167" fontId="9" fillId="2" borderId="6" xfId="16" applyNumberFormat="1" applyFont="1" applyFill="1" applyBorder="1" applyAlignment="1">
      <alignment horizontal="center" vertical="center" wrapText="1"/>
    </xf>
    <xf numFmtId="167" fontId="9" fillId="2" borderId="10" xfId="16" applyNumberFormat="1" applyFont="1" applyFill="1" applyBorder="1" applyAlignment="1">
      <alignment horizontal="center" vertical="center" wrapText="1"/>
    </xf>
    <xf numFmtId="167" fontId="9" fillId="0" borderId="16" xfId="16" applyNumberFormat="1" applyFont="1" applyBorder="1" applyAlignment="1">
      <alignment horizontal="center" vertical="center" wrapText="1"/>
    </xf>
    <xf numFmtId="167" fontId="9" fillId="0" borderId="11" xfId="16" applyNumberFormat="1" applyFont="1" applyBorder="1" applyAlignment="1">
      <alignment horizontal="center" vertical="center" wrapText="1"/>
    </xf>
    <xf numFmtId="167" fontId="9" fillId="0" borderId="17" xfId="16" applyNumberFormat="1" applyFont="1" applyBorder="1" applyAlignment="1">
      <alignment horizontal="center" vertical="center" wrapText="1"/>
    </xf>
    <xf numFmtId="167" fontId="9" fillId="0" borderId="18" xfId="16" applyNumberFormat="1" applyFont="1" applyBorder="1" applyAlignment="1">
      <alignment horizontal="center" vertical="center" wrapText="1"/>
    </xf>
    <xf numFmtId="167" fontId="9" fillId="0" borderId="19" xfId="16" applyNumberFormat="1" applyFont="1" applyBorder="1" applyAlignment="1">
      <alignment horizontal="center" vertical="center" wrapText="1"/>
    </xf>
    <xf numFmtId="167" fontId="9" fillId="0" borderId="13" xfId="16" applyNumberFormat="1" applyFont="1" applyBorder="1" applyAlignment="1">
      <alignment horizontal="center" vertical="center" wrapText="1"/>
    </xf>
    <xf numFmtId="167" fontId="9" fillId="0" borderId="0" xfId="16" applyNumberFormat="1" applyFont="1" applyAlignment="1">
      <alignment horizontal="center" vertical="center" wrapText="1"/>
    </xf>
    <xf numFmtId="167" fontId="9" fillId="0" borderId="1" xfId="16" applyNumberFormat="1" applyFont="1" applyBorder="1" applyAlignment="1">
      <alignment horizontal="center" vertical="center" wrapText="1"/>
    </xf>
    <xf numFmtId="167" fontId="9" fillId="0" borderId="14" xfId="16" applyNumberFormat="1" applyFont="1" applyBorder="1" applyAlignment="1">
      <alignment horizontal="center" vertical="center" wrapText="1"/>
    </xf>
    <xf numFmtId="167" fontId="9" fillId="0" borderId="12" xfId="16" applyNumberFormat="1" applyFont="1" applyBorder="1" applyAlignment="1">
      <alignment horizontal="center" vertical="center" wrapText="1"/>
    </xf>
    <xf numFmtId="167" fontId="9" fillId="0" borderId="15" xfId="16" applyNumberFormat="1" applyFont="1" applyBorder="1" applyAlignment="1">
      <alignment horizontal="center" vertical="center" wrapText="1"/>
    </xf>
    <xf numFmtId="167" fontId="6" fillId="2" borderId="0" xfId="16" applyNumberFormat="1" applyFont="1" applyFill="1" applyAlignment="1">
      <alignment horizontal="center" vertical="top" wrapText="1"/>
    </xf>
    <xf numFmtId="167" fontId="5" fillId="2" borderId="0" xfId="16" applyNumberFormat="1" applyFont="1" applyFill="1" applyAlignment="1">
      <alignment horizontal="center" wrapText="1"/>
    </xf>
    <xf numFmtId="167" fontId="2" fillId="2" borderId="3" xfId="16" applyNumberFormat="1" applyFont="1" applyFill="1" applyBorder="1" applyAlignment="1">
      <alignment horizontal="center" vertical="center" wrapText="1"/>
    </xf>
    <xf numFmtId="167" fontId="2" fillId="2" borderId="7" xfId="16" applyNumberFormat="1" applyFont="1" applyFill="1" applyBorder="1" applyAlignment="1">
      <alignment horizontal="center" vertical="center" wrapText="1"/>
    </xf>
    <xf numFmtId="167" fontId="2" fillId="2" borderId="6" xfId="16" applyNumberFormat="1" applyFont="1" applyFill="1" applyBorder="1" applyAlignment="1">
      <alignment horizontal="center" vertical="center" wrapText="1"/>
    </xf>
    <xf numFmtId="167" fontId="2" fillId="2" borderId="10" xfId="16" applyNumberFormat="1" applyFont="1" applyFill="1" applyBorder="1" applyAlignment="1">
      <alignment horizontal="center" vertical="center" wrapText="1"/>
    </xf>
    <xf numFmtId="167" fontId="2" fillId="2" borderId="11" xfId="16" applyNumberFormat="1" applyFont="1" applyFill="1" applyBorder="1" applyAlignment="1">
      <alignment horizontal="center" vertical="center" wrapText="1"/>
    </xf>
    <xf numFmtId="167" fontId="2" fillId="2" borderId="2" xfId="16" applyNumberFormat="1" applyFont="1" applyFill="1" applyBorder="1" applyAlignment="1">
      <alignment horizontal="center" vertical="center" wrapText="1"/>
    </xf>
    <xf numFmtId="167" fontId="2" fillId="2" borderId="13" xfId="16" applyNumberFormat="1" applyFont="1" applyFill="1" applyBorder="1" applyAlignment="1">
      <alignment horizontal="center" vertical="center" wrapText="1"/>
    </xf>
    <xf numFmtId="167" fontId="2" fillId="2" borderId="14" xfId="16" applyNumberFormat="1" applyFont="1" applyFill="1" applyBorder="1" applyAlignment="1">
      <alignment horizontal="center" vertical="center" wrapText="1"/>
    </xf>
    <xf numFmtId="167" fontId="2" fillId="2" borderId="9" xfId="16" applyNumberFormat="1" applyFont="1" applyFill="1" applyBorder="1" applyAlignment="1">
      <alignment horizontal="center" vertical="center" wrapText="1"/>
    </xf>
    <xf numFmtId="167" fontId="2" fillId="2" borderId="1" xfId="16" applyNumberFormat="1" applyFont="1" applyFill="1" applyBorder="1" applyAlignment="1">
      <alignment horizontal="center" vertical="center" wrapText="1"/>
    </xf>
    <xf numFmtId="167" fontId="2" fillId="2" borderId="15" xfId="16" applyNumberFormat="1" applyFont="1" applyFill="1" applyBorder="1" applyAlignment="1">
      <alignment horizontal="center" vertical="center" wrapText="1"/>
    </xf>
    <xf numFmtId="167" fontId="9" fillId="2" borderId="13" xfId="16" applyNumberFormat="1" applyFont="1" applyFill="1" applyBorder="1" applyAlignment="1">
      <alignment horizontal="center" vertical="center" wrapText="1"/>
    </xf>
    <xf numFmtId="167" fontId="9" fillId="2" borderId="14" xfId="16" applyNumberFormat="1" applyFont="1" applyFill="1" applyBorder="1" applyAlignment="1">
      <alignment horizontal="center" vertical="center" wrapText="1"/>
    </xf>
    <xf numFmtId="167" fontId="9" fillId="2" borderId="1" xfId="16" applyNumberFormat="1" applyFont="1" applyFill="1" applyBorder="1" applyAlignment="1">
      <alignment horizontal="center" vertical="center" wrapText="1"/>
    </xf>
    <xf numFmtId="167" fontId="9" fillId="2" borderId="15" xfId="16" applyNumberFormat="1" applyFont="1" applyFill="1" applyBorder="1" applyAlignment="1">
      <alignment horizontal="center" vertical="center" wrapText="1"/>
    </xf>
    <xf numFmtId="0" fontId="14" fillId="2" borderId="0" xfId="5" applyFont="1" applyFill="1" applyAlignment="1">
      <alignment horizontal="right" vertical="top"/>
    </xf>
    <xf numFmtId="0" fontId="16" fillId="2" borderId="0" xfId="5" applyFont="1" applyFill="1" applyAlignment="1">
      <alignment horizontal="center"/>
    </xf>
    <xf numFmtId="0" fontId="6" fillId="2" borderId="0" xfId="6" applyFont="1" applyFill="1" applyAlignment="1">
      <alignment horizontal="left"/>
    </xf>
    <xf numFmtId="0" fontId="46" fillId="2" borderId="0" xfId="6" applyFont="1" applyFill="1" applyAlignment="1">
      <alignment horizontal="left"/>
    </xf>
    <xf numFmtId="0" fontId="48" fillId="2" borderId="11" xfId="15" applyFont="1" applyFill="1" applyBorder="1" applyAlignment="1">
      <alignment horizontal="center" vertical="center" wrapText="1"/>
    </xf>
    <xf numFmtId="0" fontId="48" fillId="2" borderId="4" xfId="15" applyFont="1" applyFill="1" applyBorder="1" applyAlignment="1">
      <alignment horizontal="center" vertical="center" wrapText="1"/>
    </xf>
    <xf numFmtId="0" fontId="48" fillId="2" borderId="8" xfId="15" applyFont="1" applyFill="1" applyBorder="1" applyAlignment="1">
      <alignment horizontal="center" vertical="center" wrapText="1"/>
    </xf>
    <xf numFmtId="0" fontId="47" fillId="2" borderId="3" xfId="5" applyFont="1" applyFill="1" applyBorder="1" applyAlignment="1">
      <alignment horizontal="center" vertical="center" wrapText="1"/>
    </xf>
    <xf numFmtId="0" fontId="48" fillId="2" borderId="2" xfId="15" applyFont="1" applyFill="1" applyBorder="1" applyAlignment="1">
      <alignment horizontal="center" vertical="center" wrapText="1"/>
    </xf>
    <xf numFmtId="0" fontId="48" fillId="2" borderId="5" xfId="15" applyFont="1" applyFill="1" applyBorder="1" applyAlignment="1">
      <alignment horizontal="center" vertical="center" wrapText="1"/>
    </xf>
    <xf numFmtId="0" fontId="48" fillId="2" borderId="9" xfId="15" applyFont="1" applyFill="1" applyBorder="1" applyAlignment="1">
      <alignment horizontal="center" vertical="center" wrapText="1"/>
    </xf>
    <xf numFmtId="0" fontId="48" fillId="2" borderId="3" xfId="5" applyFont="1" applyFill="1" applyBorder="1" applyAlignment="1">
      <alignment horizontal="center" vertical="center" wrapText="1"/>
    </xf>
    <xf numFmtId="0" fontId="48" fillId="2" borderId="2" xfId="5" applyFont="1" applyFill="1" applyBorder="1" applyAlignment="1">
      <alignment horizontal="center" vertical="center" wrapText="1"/>
    </xf>
    <xf numFmtId="0" fontId="48" fillId="2" borderId="5" xfId="5" applyFont="1" applyFill="1" applyBorder="1" applyAlignment="1">
      <alignment horizontal="center" vertical="center" wrapText="1"/>
    </xf>
    <xf numFmtId="0" fontId="48" fillId="2" borderId="9" xfId="5" applyFont="1" applyFill="1" applyBorder="1" applyAlignment="1">
      <alignment horizontal="center" vertical="center" wrapText="1"/>
    </xf>
    <xf numFmtId="0" fontId="48" fillId="2" borderId="11" xfId="5" applyFont="1" applyFill="1" applyBorder="1" applyAlignment="1">
      <alignment horizontal="center" vertical="center" wrapText="1"/>
    </xf>
    <xf numFmtId="0" fontId="48" fillId="2" borderId="3" xfId="15" applyFont="1" applyFill="1" applyBorder="1" applyAlignment="1">
      <alignment horizontal="center" vertical="center" wrapText="1"/>
    </xf>
    <xf numFmtId="0" fontId="48" fillId="2" borderId="7" xfId="5" applyFont="1" applyFill="1" applyBorder="1" applyAlignment="1">
      <alignment horizontal="center" vertical="center" wrapText="1"/>
    </xf>
    <xf numFmtId="0" fontId="48" fillId="2" borderId="6" xfId="5" applyFont="1" applyFill="1" applyBorder="1" applyAlignment="1">
      <alignment horizontal="center" vertical="center" wrapText="1"/>
    </xf>
    <xf numFmtId="0" fontId="48" fillId="2" borderId="10" xfId="5" applyFont="1" applyFill="1" applyBorder="1" applyAlignment="1">
      <alignment horizontal="center" vertical="center" wrapText="1"/>
    </xf>
    <xf numFmtId="0" fontId="16" fillId="2" borderId="0" xfId="6" applyFont="1" applyFill="1" applyAlignment="1">
      <alignment horizontal="right" vertical="top" wrapText="1"/>
    </xf>
    <xf numFmtId="0" fontId="5" fillId="2" borderId="0" xfId="6" applyFont="1" applyFill="1" applyAlignment="1">
      <alignment horizontal="center" wrapText="1"/>
    </xf>
    <xf numFmtId="0" fontId="2" fillId="2" borderId="0" xfId="6" applyFont="1" applyFill="1" applyAlignment="1">
      <alignment horizontal="center"/>
    </xf>
    <xf numFmtId="0" fontId="2" fillId="2" borderId="11" xfId="6" applyFont="1" applyFill="1" applyBorder="1" applyAlignment="1">
      <alignment horizontal="center" vertical="center"/>
    </xf>
    <xf numFmtId="0" fontId="2" fillId="2" borderId="4" xfId="6" applyFont="1" applyFill="1" applyBorder="1" applyAlignment="1">
      <alignment horizontal="center" vertical="center"/>
    </xf>
    <xf numFmtId="0" fontId="2" fillId="2" borderId="8" xfId="6" applyFont="1" applyFill="1" applyBorder="1" applyAlignment="1">
      <alignment horizontal="center" vertical="center"/>
    </xf>
    <xf numFmtId="0" fontId="2" fillId="2" borderId="2" xfId="6" applyFont="1" applyFill="1" applyBorder="1" applyAlignment="1">
      <alignment horizontal="center" vertical="center" wrapText="1"/>
    </xf>
    <xf numFmtId="0" fontId="2" fillId="2" borderId="9" xfId="6" applyFont="1" applyFill="1" applyBorder="1" applyAlignment="1">
      <alignment horizontal="center" vertical="center" wrapText="1"/>
    </xf>
    <xf numFmtId="0" fontId="2" fillId="2" borderId="5" xfId="6" applyFont="1" applyFill="1" applyBorder="1" applyAlignment="1">
      <alignment horizontal="center" vertical="center" wrapText="1"/>
    </xf>
    <xf numFmtId="0" fontId="2" fillId="2" borderId="3" xfId="6" applyFont="1" applyFill="1" applyBorder="1" applyAlignment="1">
      <alignment horizontal="center" vertical="center" wrapText="1"/>
    </xf>
    <xf numFmtId="0" fontId="2" fillId="2" borderId="13" xfId="6" applyFont="1" applyFill="1" applyBorder="1" applyAlignment="1">
      <alignment horizontal="center" vertical="center" wrapText="1"/>
    </xf>
    <xf numFmtId="0" fontId="2" fillId="2" borderId="1" xfId="6" applyFont="1" applyFill="1" applyBorder="1" applyAlignment="1">
      <alignment horizontal="center" vertical="center" wrapText="1"/>
    </xf>
    <xf numFmtId="0" fontId="2" fillId="2" borderId="10" xfId="6" applyFont="1" applyFill="1" applyBorder="1" applyAlignment="1">
      <alignment horizontal="center" vertical="center" wrapText="1"/>
    </xf>
    <xf numFmtId="0" fontId="2" fillId="2" borderId="11" xfId="6" applyFont="1" applyFill="1" applyBorder="1" applyAlignment="1">
      <alignment horizontal="center" vertical="center" wrapText="1"/>
    </xf>
    <xf numFmtId="0" fontId="2" fillId="2" borderId="4" xfId="6" applyFont="1" applyFill="1" applyBorder="1" applyAlignment="1">
      <alignment horizontal="center" vertical="center" wrapText="1"/>
    </xf>
    <xf numFmtId="0" fontId="2" fillId="2" borderId="8" xfId="6" applyFont="1" applyFill="1" applyBorder="1" applyAlignment="1">
      <alignment horizontal="center" vertical="center" wrapText="1"/>
    </xf>
    <xf numFmtId="0" fontId="14" fillId="2" borderId="0" xfId="6" applyFont="1" applyFill="1" applyAlignment="1">
      <alignment horizontal="right" vertical="top" wrapText="1"/>
    </xf>
    <xf numFmtId="0" fontId="2" fillId="2" borderId="0" xfId="6" applyFont="1" applyFill="1" applyAlignment="1">
      <alignment horizontal="center" vertical="center" wrapText="1"/>
    </xf>
    <xf numFmtId="0" fontId="14" fillId="2" borderId="0" xfId="0" applyFont="1" applyFill="1" applyAlignment="1">
      <alignment horizontal="right" vertical="top"/>
    </xf>
    <xf numFmtId="0" fontId="5" fillId="2" borderId="0" xfId="0" applyFont="1" applyFill="1" applyAlignment="1">
      <alignment horizontal="center" vertical="center" wrapText="1"/>
    </xf>
    <xf numFmtId="0" fontId="6" fillId="2" borderId="0" xfId="6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2" borderId="0" xfId="6" applyFont="1" applyFill="1" applyAlignment="1">
      <alignment horizontal="center" vertical="center" wrapText="1"/>
    </xf>
    <xf numFmtId="0" fontId="5" fillId="2" borderId="0" xfId="6" applyFont="1" applyFill="1" applyAlignment="1">
      <alignment horizontal="left" vertical="center"/>
    </xf>
    <xf numFmtId="0" fontId="2" fillId="2" borderId="0" xfId="6" applyFont="1" applyFill="1" applyAlignment="1">
      <alignment horizontal="center" vertical="center"/>
    </xf>
    <xf numFmtId="0" fontId="2" fillId="2" borderId="7" xfId="6" applyFont="1" applyFill="1" applyBorder="1" applyAlignment="1">
      <alignment horizontal="center" vertical="center" wrapText="1"/>
    </xf>
    <xf numFmtId="0" fontId="2" fillId="2" borderId="6" xfId="6" applyFont="1" applyFill="1" applyBorder="1" applyAlignment="1">
      <alignment horizontal="center" vertical="center" wrapText="1"/>
    </xf>
    <xf numFmtId="0" fontId="2" fillId="2" borderId="11" xfId="5" applyFont="1" applyFill="1" applyBorder="1" applyAlignment="1">
      <alignment horizontal="center" vertical="center" wrapText="1"/>
    </xf>
    <xf numFmtId="0" fontId="2" fillId="2" borderId="8" xfId="5" applyFont="1" applyFill="1" applyBorder="1" applyAlignment="1">
      <alignment horizontal="center" vertical="center" wrapText="1"/>
    </xf>
    <xf numFmtId="0" fontId="42" fillId="10" borderId="11" xfId="6" applyFont="1" applyFill="1" applyBorder="1" applyAlignment="1">
      <alignment horizontal="left" vertical="center"/>
    </xf>
    <xf numFmtId="0" fontId="42" fillId="10" borderId="3" xfId="6" applyFont="1" applyFill="1" applyBorder="1" applyAlignment="1">
      <alignment horizontal="left" vertical="center"/>
    </xf>
    <xf numFmtId="0" fontId="15" fillId="4" borderId="1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/>
    </xf>
    <xf numFmtId="0" fontId="2" fillId="2" borderId="7" xfId="5" applyFont="1" applyFill="1" applyBorder="1" applyAlignment="1">
      <alignment horizontal="center" vertical="center" wrapText="1"/>
    </xf>
    <xf numFmtId="0" fontId="2" fillId="2" borderId="6" xfId="5" applyFont="1" applyFill="1" applyBorder="1" applyAlignment="1">
      <alignment horizontal="center" vertical="center" wrapText="1"/>
    </xf>
    <xf numFmtId="0" fontId="2" fillId="2" borderId="10" xfId="5" applyFont="1" applyFill="1" applyBorder="1" applyAlignment="1">
      <alignment horizontal="center" vertical="center" wrapText="1"/>
    </xf>
    <xf numFmtId="0" fontId="2" fillId="2" borderId="14" xfId="5" applyFont="1" applyFill="1" applyBorder="1" applyAlignment="1">
      <alignment horizontal="center" vertical="center" wrapText="1"/>
    </xf>
    <xf numFmtId="0" fontId="2" fillId="2" borderId="12" xfId="5" applyFont="1" applyFill="1" applyBorder="1" applyAlignment="1">
      <alignment horizontal="center" vertical="center" wrapText="1"/>
    </xf>
    <xf numFmtId="0" fontId="2" fillId="2" borderId="15" xfId="5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center" vertical="top" wrapText="1"/>
    </xf>
    <xf numFmtId="0" fontId="14" fillId="2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5" applyFont="1" applyFill="1" applyAlignment="1">
      <alignment horizontal="center" vertical="center" wrapText="1"/>
    </xf>
    <xf numFmtId="0" fontId="2" fillId="2" borderId="13" xfId="5" applyFont="1" applyFill="1" applyBorder="1" applyAlignment="1">
      <alignment horizontal="center" vertical="center" wrapText="1"/>
    </xf>
    <xf numFmtId="0" fontId="2" fillId="2" borderId="4" xfId="5" applyFont="1" applyFill="1" applyBorder="1" applyAlignment="1">
      <alignment horizontal="center" vertical="center" wrapText="1"/>
    </xf>
    <xf numFmtId="0" fontId="2" fillId="2" borderId="2" xfId="5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9" xfId="5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top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2" fillId="2" borderId="0" xfId="6" applyFont="1" applyFill="1" applyAlignment="1">
      <alignment horizontal="center" vertical="top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2" xfId="5" applyFont="1" applyFill="1" applyBorder="1" applyAlignment="1">
      <alignment horizontal="center" vertical="center" wrapText="1"/>
    </xf>
    <xf numFmtId="0" fontId="32" fillId="2" borderId="9" xfId="5" applyFont="1" applyFill="1" applyBorder="1" applyAlignment="1">
      <alignment horizontal="center" vertical="center" wrapText="1"/>
    </xf>
    <xf numFmtId="0" fontId="6" fillId="2" borderId="0" xfId="6" applyFont="1" applyFill="1" applyAlignment="1">
      <alignment horizontal="right" vertical="top" wrapText="1"/>
    </xf>
    <xf numFmtId="0" fontId="3" fillId="2" borderId="0" xfId="6" applyFill="1" applyAlignment="1">
      <alignment horizontal="center"/>
    </xf>
    <xf numFmtId="165" fontId="2" fillId="2" borderId="7" xfId="6" applyNumberFormat="1" applyFont="1" applyFill="1" applyBorder="1" applyAlignment="1">
      <alignment horizontal="center" vertical="center" wrapText="1"/>
    </xf>
    <xf numFmtId="165" fontId="2" fillId="2" borderId="10" xfId="6" applyNumberFormat="1" applyFont="1" applyFill="1" applyBorder="1" applyAlignment="1">
      <alignment horizontal="center" vertical="center" wrapText="1"/>
    </xf>
    <xf numFmtId="165" fontId="2" fillId="2" borderId="11" xfId="6" applyNumberFormat="1" applyFont="1" applyFill="1" applyBorder="1" applyAlignment="1">
      <alignment horizontal="center" vertical="center" wrapText="1"/>
    </xf>
    <xf numFmtId="165" fontId="2" fillId="2" borderId="2" xfId="6" applyNumberFormat="1" applyFont="1" applyFill="1" applyBorder="1" applyAlignment="1">
      <alignment horizontal="center" vertical="center" wrapText="1"/>
    </xf>
    <xf numFmtId="165" fontId="2" fillId="2" borderId="9" xfId="6" applyNumberFormat="1" applyFont="1" applyFill="1" applyBorder="1" applyAlignment="1">
      <alignment horizontal="center" vertical="center" wrapText="1"/>
    </xf>
    <xf numFmtId="165" fontId="2" fillId="2" borderId="3" xfId="6" applyNumberFormat="1" applyFont="1" applyFill="1" applyBorder="1" applyAlignment="1">
      <alignment horizontal="center" vertical="center" wrapText="1"/>
    </xf>
    <xf numFmtId="0" fontId="10" fillId="2" borderId="13" xfId="6" quotePrefix="1" applyFont="1" applyFill="1" applyBorder="1" applyAlignment="1">
      <alignment horizontal="left" vertical="center" wrapText="1"/>
    </xf>
    <xf numFmtId="0" fontId="10" fillId="2" borderId="13" xfId="6" applyFont="1" applyFill="1" applyBorder="1" applyAlignment="1">
      <alignment horizontal="left" vertical="center" wrapText="1"/>
    </xf>
    <xf numFmtId="0" fontId="10" fillId="2" borderId="0" xfId="6" applyFont="1" applyFill="1" applyAlignment="1">
      <alignment horizontal="left" vertical="center" wrapText="1"/>
    </xf>
    <xf numFmtId="0" fontId="25" fillId="2" borderId="0" xfId="6" applyFont="1" applyFill="1" applyAlignment="1">
      <alignment horizontal="right" vertical="top" wrapText="1"/>
    </xf>
    <xf numFmtId="0" fontId="14" fillId="2" borderId="0" xfId="6" applyFont="1" applyFill="1" applyAlignment="1">
      <alignment horizontal="center" vertical="center" wrapText="1"/>
    </xf>
    <xf numFmtId="0" fontId="23" fillId="0" borderId="4" xfId="6" applyFont="1" applyBorder="1" applyAlignment="1">
      <alignment horizontal="center"/>
    </xf>
    <xf numFmtId="0" fontId="23" fillId="0" borderId="8" xfId="6" applyFont="1" applyBorder="1" applyAlignment="1">
      <alignment horizontal="center"/>
    </xf>
    <xf numFmtId="0" fontId="27" fillId="4" borderId="11" xfId="0" applyFont="1" applyFill="1" applyBorder="1" applyAlignment="1">
      <alignment horizontal="left" vertical="center"/>
    </xf>
    <xf numFmtId="0" fontId="27" fillId="4" borderId="4" xfId="0" applyFont="1" applyFill="1" applyBorder="1" applyAlignment="1">
      <alignment horizontal="left" vertical="center"/>
    </xf>
    <xf numFmtId="0" fontId="27" fillId="4" borderId="8" xfId="0" applyFont="1" applyFill="1" applyBorder="1" applyAlignment="1">
      <alignment horizontal="left" vertical="center"/>
    </xf>
    <xf numFmtId="0" fontId="20" fillId="2" borderId="7" xfId="6" applyFont="1" applyFill="1" applyBorder="1" applyAlignment="1">
      <alignment horizontal="center" vertical="center" wrapText="1"/>
    </xf>
    <xf numFmtId="0" fontId="20" fillId="2" borderId="6" xfId="6" applyFont="1" applyFill="1" applyBorder="1" applyAlignment="1">
      <alignment horizontal="center" vertical="center" wrapText="1"/>
    </xf>
    <xf numFmtId="0" fontId="20" fillId="2" borderId="10" xfId="6" applyFont="1" applyFill="1" applyBorder="1" applyAlignment="1">
      <alignment horizontal="center" vertical="center" wrapText="1"/>
    </xf>
    <xf numFmtId="0" fontId="20" fillId="2" borderId="2" xfId="6" applyFont="1" applyFill="1" applyBorder="1" applyAlignment="1">
      <alignment horizontal="center" vertical="center" wrapText="1"/>
    </xf>
    <xf numFmtId="0" fontId="20" fillId="2" borderId="5" xfId="6" applyFont="1" applyFill="1" applyBorder="1" applyAlignment="1">
      <alignment horizontal="center" vertical="center" wrapText="1"/>
    </xf>
    <xf numFmtId="0" fontId="20" fillId="2" borderId="9" xfId="6" applyFont="1" applyFill="1" applyBorder="1" applyAlignment="1">
      <alignment horizontal="center" vertical="center" wrapText="1"/>
    </xf>
    <xf numFmtId="0" fontId="20" fillId="2" borderId="3" xfId="6" applyFont="1" applyFill="1" applyBorder="1" applyAlignment="1">
      <alignment horizontal="center" vertical="center" wrapText="1"/>
    </xf>
    <xf numFmtId="0" fontId="6" fillId="2" borderId="0" xfId="6" applyFont="1" applyFill="1" applyAlignment="1">
      <alignment horizontal="center" vertical="top" wrapText="1"/>
    </xf>
    <xf numFmtId="0" fontId="6" fillId="2" borderId="0" xfId="0" applyFont="1" applyFill="1" applyAlignment="1">
      <alignment horizontal="left"/>
    </xf>
    <xf numFmtId="0" fontId="2" fillId="2" borderId="0" xfId="6" applyFont="1" applyFill="1" applyAlignment="1">
      <alignment horizontal="left" vertical="center" wrapText="1"/>
    </xf>
    <xf numFmtId="0" fontId="14" fillId="2" borderId="0" xfId="6" applyFont="1" applyFill="1" applyAlignment="1">
      <alignment horizontal="right" vertical="top"/>
    </xf>
    <xf numFmtId="0" fontId="7" fillId="2" borderId="0" xfId="6" applyFont="1" applyFill="1" applyAlignment="1">
      <alignment horizontal="right" vertical="top"/>
    </xf>
    <xf numFmtId="0" fontId="5" fillId="2" borderId="0" xfId="15" applyFont="1" applyFill="1" applyAlignment="1">
      <alignment horizontal="center" vertical="center" wrapText="1"/>
    </xf>
    <xf numFmtId="0" fontId="41" fillId="2" borderId="0" xfId="5" applyFont="1" applyFill="1" applyAlignment="1">
      <alignment horizontal="center"/>
    </xf>
    <xf numFmtId="0" fontId="14" fillId="2" borderId="0" xfId="5" applyFont="1" applyFill="1" applyAlignment="1">
      <alignment horizontal="center"/>
    </xf>
    <xf numFmtId="0" fontId="6" fillId="2" borderId="0" xfId="5" applyFont="1" applyFill="1" applyAlignment="1">
      <alignment horizontal="center" vertical="top" wrapText="1"/>
    </xf>
    <xf numFmtId="0" fontId="5" fillId="2" borderId="0" xfId="5" applyFont="1" applyFill="1" applyAlignment="1">
      <alignment horizontal="center" wrapText="1"/>
    </xf>
    <xf numFmtId="0" fontId="5" fillId="2" borderId="0" xfId="5" applyFont="1" applyFill="1" applyAlignment="1">
      <alignment horizontal="center" wrapText="1"/>
    </xf>
  </cellXfs>
  <cellStyles count="17">
    <cellStyle name="Comma" xfId="16" builtinId="3"/>
    <cellStyle name="Currency 2" xfId="1" xr:uid="{00000000-0005-0000-0000-000031000000}"/>
    <cellStyle name="Currency 3" xfId="2" xr:uid="{00000000-0005-0000-0000-000032000000}"/>
    <cellStyle name="Normal" xfId="0" builtinId="0"/>
    <cellStyle name="Normal 10 2 2" xfId="3" xr:uid="{00000000-0005-0000-0000-000033000000}"/>
    <cellStyle name="Normal 106" xfId="4" xr:uid="{00000000-0005-0000-0000-000034000000}"/>
    <cellStyle name="Normal 106 2" xfId="5" xr:uid="{00000000-0005-0000-0000-000035000000}"/>
    <cellStyle name="Normal 2" xfId="6" xr:uid="{00000000-0005-0000-0000-000036000000}"/>
    <cellStyle name="Normal 2 2" xfId="7" xr:uid="{00000000-0005-0000-0000-000037000000}"/>
    <cellStyle name="Normal 3" xfId="8" xr:uid="{00000000-0005-0000-0000-000038000000}"/>
    <cellStyle name="Normal 3 2" xfId="9" xr:uid="{00000000-0005-0000-0000-000039000000}"/>
    <cellStyle name="Normal 4" xfId="10" xr:uid="{00000000-0005-0000-0000-00003A000000}"/>
    <cellStyle name="Normal 6" xfId="11" xr:uid="{00000000-0005-0000-0000-00003B000000}"/>
    <cellStyle name="Normal 7" xfId="12" xr:uid="{00000000-0005-0000-0000-00003C000000}"/>
    <cellStyle name="Normal 7 2" xfId="13" xr:uid="{00000000-0005-0000-0000-00003D000000}"/>
    <cellStyle name="Normal 7 3" xfId="14" xr:uid="{00000000-0005-0000-0000-00003E000000}"/>
    <cellStyle name="Normal_Copy of EBS-mayagt" xfId="15" xr:uid="{00000000-0005-0000-0000-00003F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79374</xdr:colOff>
      <xdr:row>1</xdr:row>
      <xdr:rowOff>78318</xdr:rowOff>
    </xdr:from>
    <xdr:to>
      <xdr:col>4</xdr:col>
      <xdr:colOff>190500</xdr:colOff>
      <xdr:row>3</xdr:row>
      <xdr:rowOff>123888</xdr:rowOff>
    </xdr:to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>
        <a:xfrm>
          <a:off x="79374" y="279401"/>
          <a:ext cx="3328459" cy="479487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ru-RU" sz="1000">
              <a:effectLst/>
              <a:latin typeface="Arial" panose="020B0604020202020204"/>
              <a:ea typeface="Times New Roman" panose="02020603050405020304" pitchFamily="12"/>
            </a:rPr>
            <a:t>Үндэсний статистикийн хорооны даргын 2020 оны 03 сарын 24-ны өдрийн А/31 дугаар тушаалаар батлав.</a:t>
          </a:r>
          <a:endParaRPr lang="en-US" sz="1000">
            <a:effectLst/>
            <a:latin typeface="Times New Roman" panose="02020603050405020304" pitchFamily="12"/>
            <a:ea typeface="Times New Roman" panose="02020603050405020304" pitchFamily="12"/>
          </a:endParaRPr>
        </a:p>
      </xdr:txBody>
    </xdr:sp>
    <xdr:clientData/>
  </xdr:twoCellAnchor>
  <xdr:twoCellAnchor>
    <xdr:from>
      <xdr:col>5</xdr:col>
      <xdr:colOff>910167</xdr:colOff>
      <xdr:row>4</xdr:row>
      <xdr:rowOff>49868</xdr:rowOff>
    </xdr:from>
    <xdr:to>
      <xdr:col>10</xdr:col>
      <xdr:colOff>471394</xdr:colOff>
      <xdr:row>7</xdr:row>
      <xdr:rowOff>227728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75250" y="1457451"/>
          <a:ext cx="5128061" cy="9081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900">
              <a:solidFill>
                <a:sysClr val="windowText" lastClr="000000"/>
              </a:solidFill>
              <a:effectLst/>
              <a:latin typeface="Arial" panose="020B0604020202020204" pitchFamily="7" charset="0"/>
              <a:ea typeface="Times New Roman" panose="02020603050405020304" pitchFamily="12"/>
              <a:cs typeface="Arial" panose="020B0604020202020204" pitchFamily="7" charset="0"/>
            </a:rPr>
            <a:t>1. Боловсролын ерөнхий газар тайланг нэгтгэн, хянаж жил бүрийн 11 сарын 01-ний дотор Боловсролын асуудал эрхэлсэн төрийн захиргааны төв байгууллагад боловсролын удирдлагын мэдээллийн системээр илгээх болон </a:t>
          </a:r>
          <a:r>
            <a:rPr lang="en-US" sz="900">
              <a:solidFill>
                <a:schemeClr val="dk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маягтаар баталгаажуулж ирүүлнэ.</a:t>
          </a:r>
          <a:endParaRPr lang="en-US" sz="900">
            <a:solidFill>
              <a:sysClr val="windowText" lastClr="000000"/>
            </a:solidFill>
            <a:effectLst/>
            <a:latin typeface="Arial" panose="020B0604020202020204" pitchFamily="7" charset="0"/>
            <a:ea typeface="Times New Roman" panose="02020603050405020304" pitchFamily="12"/>
            <a:cs typeface="Arial" panose="020B0604020202020204" pitchFamily="7" charset="0"/>
          </a:endParaRPr>
        </a:p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900">
              <a:solidFill>
                <a:sysClr val="windowText" lastClr="000000"/>
              </a:solidFill>
              <a:effectLst/>
              <a:latin typeface="Arial" panose="020B0604020202020204" pitchFamily="7" charset="0"/>
              <a:ea typeface="Times New Roman" panose="02020603050405020304" pitchFamily="12"/>
              <a:cs typeface="Arial" panose="020B0604020202020204" pitchFamily="7" charset="0"/>
            </a:rPr>
            <a:t>2. Боловсролын асуудал эрхэлсэн төрийн захиргааны төв байгууллага тайланг нэгтгэн, хянаж жил бүрийн 11 дүгээр сарын 5-ны дотор Үндэсний статистикийн хороонд цахим шуудангаар болон маягтаар баталгаажуулж ирүүлнэ.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134471</xdr:colOff>
      <xdr:row>5</xdr:row>
      <xdr:rowOff>123266</xdr:rowOff>
    </xdr:from>
    <xdr:to>
      <xdr:col>22</xdr:col>
      <xdr:colOff>470648</xdr:colOff>
      <xdr:row>9</xdr:row>
      <xdr:rowOff>11206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7687310" y="1513840"/>
          <a:ext cx="5632450" cy="10496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algn="just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 panose="020B0604020202020204" pitchFamily="7" charset="0"/>
              <a:ea typeface="Times New Roman" panose="02020603050405020304" pitchFamily="18" charset="0"/>
              <a:cs typeface="Times New Roman" panose="02020603050405020304" pitchFamily="18" charset="0"/>
            </a:rPr>
            <a:t>1.Боловсролын ерөнхий газар тайланг нэгтгэн, хянаж жил бүрийн 11 сарын 01-ний дотор Боловсролын асуудал эрхэлсэн төрийн захиргааны төв байгууллагад боловсролын удирдлагын мэдээллийн системээр илгээх болон </a:t>
          </a:r>
          <a:r>
            <a:rPr lang="en-US" sz="1000">
              <a:solidFill>
                <a:srgbClr val="000000"/>
              </a:solidFill>
              <a:effectLst/>
              <a:latin typeface="Arial" panose="020B0604020202020204" pitchFamily="7" charset="0"/>
              <a:ea typeface="Calibri" panose="020F0502020204030204" pitchFamily="34" charset="0"/>
              <a:cs typeface="Times New Roman" panose="02020603050405020304" pitchFamily="18" charset="0"/>
            </a:rPr>
            <a:t>маягтаар баталгаажуулж ирүүлнэ.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just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 panose="020B0604020202020204" pitchFamily="7" charset="0"/>
              <a:ea typeface="Times New Roman" panose="02020603050405020304" pitchFamily="18" charset="0"/>
              <a:cs typeface="Times New Roman" panose="02020603050405020304" pitchFamily="18" charset="0"/>
            </a:rPr>
            <a:t>2.Боловсролын асуудал эрхэлсэн төрийн захиргааны төв байгууллага тайланг нэгтгэн, хянаж жил бүрийн 11 дүгээр сарын 5-ны дотор Үндэсний статистикийн хороонд цахим шуудангаар болон маягтаар баталгаажуулж ирүүлнэ.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138545</xdr:colOff>
      <xdr:row>0</xdr:row>
      <xdr:rowOff>51955</xdr:rowOff>
    </xdr:from>
    <xdr:to>
      <xdr:col>6</xdr:col>
      <xdr:colOff>74010</xdr:colOff>
      <xdr:row>3</xdr:row>
      <xdr:rowOff>4279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63974D70-B6C0-4919-AD15-633C6072B90E}"/>
            </a:ext>
          </a:extLst>
        </xdr:cNvPr>
        <xdr:cNvSpPr txBox="1">
          <a:spLocks noChangeArrowheads="1"/>
        </xdr:cNvSpPr>
      </xdr:nvSpPr>
      <xdr:spPr bwMode="auto">
        <a:xfrm>
          <a:off x="138545" y="51955"/>
          <a:ext cx="3520329" cy="50650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</a:t>
          </a:r>
          <a:r>
            <a:rPr lang="en-US" sz="1000">
              <a:effectLst/>
              <a:latin typeface="Arial"/>
              <a:ea typeface="Times New Roman"/>
            </a:rPr>
            <a:t>22</a:t>
          </a:r>
          <a:r>
            <a:rPr lang="mn-MN" sz="1000">
              <a:effectLst/>
              <a:latin typeface="Arial"/>
              <a:ea typeface="Times New Roman"/>
            </a:rPr>
            <a:t> оны 08</a:t>
          </a:r>
          <a:r>
            <a:rPr lang="mn-MN" sz="1000" baseline="0">
              <a:effectLst/>
              <a:latin typeface="Arial"/>
              <a:ea typeface="Times New Roman"/>
            </a:rPr>
            <a:t> дугаар </a:t>
          </a:r>
          <a:r>
            <a:rPr lang="mn-MN" sz="1000">
              <a:effectLst/>
              <a:latin typeface="Arial"/>
              <a:ea typeface="Times New Roman"/>
            </a:rPr>
            <a:t>сарын 30-ны өдрийн А/137</a:t>
          </a:r>
          <a:r>
            <a:rPr lang="mn-MN" sz="1000" baseline="0">
              <a:effectLst/>
              <a:latin typeface="Arial"/>
              <a:ea typeface="Times New Roman"/>
            </a:rPr>
            <a:t> </a:t>
          </a:r>
          <a:r>
            <a:rPr lang="mn-MN" sz="1000">
              <a:effectLst/>
              <a:latin typeface="Arial"/>
              <a:ea typeface="Times New Roman"/>
            </a:rPr>
            <a:t>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4</xdr:row>
      <xdr:rowOff>9525</xdr:rowOff>
    </xdr:from>
    <xdr:to>
      <xdr:col>14</xdr:col>
      <xdr:colOff>590550</xdr:colOff>
      <xdr:row>6</xdr:row>
      <xdr:rowOff>180975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8362950" y="1647825"/>
          <a:ext cx="5314950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algn="just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 panose="020B0604020202020204" pitchFamily="7" charset="0"/>
              <a:ea typeface="Times New Roman" panose="02020603050405020304" pitchFamily="18" charset="0"/>
              <a:cs typeface="Times New Roman" panose="02020603050405020304" pitchFamily="18" charset="0"/>
            </a:rPr>
            <a:t>1.Боловсролын ерөнхий газар тайланг нэгтгэн, хянаж жил бүрийн 11 сарын 01-ний дотор Боловсролын асуудал эрхэлсэн төрийн захиргааны төв байгууллагад боловсролын удирдлагын мэдээллийн системээр илгээх болон </a:t>
          </a:r>
          <a:r>
            <a:rPr lang="en-US" sz="1000">
              <a:solidFill>
                <a:srgbClr val="000000"/>
              </a:solidFill>
              <a:effectLst/>
              <a:latin typeface="Arial" panose="020B0604020202020204" pitchFamily="7" charset="0"/>
              <a:ea typeface="Calibri" panose="020F0502020204030204" pitchFamily="34" charset="0"/>
              <a:cs typeface="Times New Roman" panose="02020603050405020304" pitchFamily="18" charset="0"/>
            </a:rPr>
            <a:t>маягтаар баталгаажуулж ирүүлнэ.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just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 panose="020B0604020202020204" pitchFamily="7" charset="0"/>
              <a:ea typeface="Times New Roman" panose="02020603050405020304" pitchFamily="18" charset="0"/>
              <a:cs typeface="Times New Roman" panose="02020603050405020304" pitchFamily="18" charset="0"/>
            </a:rPr>
            <a:t>2.Боловсролын асуудал эрхэлсэн төрийн захиргааны төв байгууллага тайланг нэгтгэн, хянаж жил бүрийн 11 дүгээр сарын 5-ны дотор Үндэсний статистикийн хороонд цахим шуудангаар болон маягтаар баталгаажуулж ирүүлнэ.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95250</xdr:colOff>
      <xdr:row>0</xdr:row>
      <xdr:rowOff>152400</xdr:rowOff>
    </xdr:from>
    <xdr:to>
      <xdr:col>1</xdr:col>
      <xdr:colOff>777129</xdr:colOff>
      <xdr:row>2</xdr:row>
      <xdr:rowOff>1681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BD3648F6-77EB-4FCA-AC9E-163EB5FD38E2}"/>
            </a:ext>
          </a:extLst>
        </xdr:cNvPr>
        <xdr:cNvSpPr txBox="1">
          <a:spLocks noChangeArrowheads="1"/>
        </xdr:cNvSpPr>
      </xdr:nvSpPr>
      <xdr:spPr bwMode="auto">
        <a:xfrm>
          <a:off x="95250" y="152400"/>
          <a:ext cx="3520329" cy="50650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</a:t>
          </a:r>
          <a:r>
            <a:rPr lang="en-US" sz="1000">
              <a:effectLst/>
              <a:latin typeface="Arial"/>
              <a:ea typeface="Times New Roman"/>
            </a:rPr>
            <a:t>22</a:t>
          </a:r>
          <a:r>
            <a:rPr lang="mn-MN" sz="1000">
              <a:effectLst/>
              <a:latin typeface="Arial"/>
              <a:ea typeface="Times New Roman"/>
            </a:rPr>
            <a:t> оны 08</a:t>
          </a:r>
          <a:r>
            <a:rPr lang="mn-MN" sz="1000" baseline="0">
              <a:effectLst/>
              <a:latin typeface="Arial"/>
              <a:ea typeface="Times New Roman"/>
            </a:rPr>
            <a:t> дугаар </a:t>
          </a:r>
          <a:r>
            <a:rPr lang="mn-MN" sz="1000">
              <a:effectLst/>
              <a:latin typeface="Arial"/>
              <a:ea typeface="Times New Roman"/>
            </a:rPr>
            <a:t>сарын 30-ны өдрийн А/137</a:t>
          </a:r>
          <a:r>
            <a:rPr lang="mn-MN" sz="1000" baseline="0">
              <a:effectLst/>
              <a:latin typeface="Arial"/>
              <a:ea typeface="Times New Roman"/>
            </a:rPr>
            <a:t> </a:t>
          </a:r>
          <a:r>
            <a:rPr lang="mn-MN" sz="1000">
              <a:effectLst/>
              <a:latin typeface="Arial"/>
              <a:ea typeface="Times New Roman"/>
            </a:rPr>
            <a:t>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152400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>
        <a:xfrm>
          <a:off x="0" y="9525"/>
          <a:ext cx="0" cy="42862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wrap="square" lIns="27432" tIns="22860" rIns="27432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 Mon"/>
            </a:rPr>
            <a:t>Ìýäýýëëèéí íóóöûã "Ñòàòèñòèêèéí òóõàé" Ìîíãîë Óëñûí õóóëèéí 22 äóãààð ç¿éëèéí 3 äóãààð çààëòûí äàãóó õàäãàëíà.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 Mon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10</xdr:row>
      <xdr:rowOff>133350</xdr:rowOff>
    </xdr:from>
    <xdr:to>
      <xdr:col>0</xdr:col>
      <xdr:colOff>0</xdr:colOff>
      <xdr:row>13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0" y="2390775"/>
          <a:ext cx="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just"/>
          <a:r>
            <a:rPr lang="en-US" sz="800">
              <a:latin typeface="Arial" panose="020B0604020202020204" pitchFamily="7" charset="0"/>
              <a:cs typeface="Arial" panose="020B0604020202020204" pitchFamily="7" charset="0"/>
            </a:rPr>
            <a:t>1. </a:t>
          </a:r>
          <a:r>
            <a:rPr lang="en-US" sz="800" baseline="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Техникийн болон мэргэжлийн боловсрол, сургалтын ө</a:t>
          </a:r>
          <a:r>
            <a:rPr lang="en-US" sz="80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мчийн</a:t>
          </a:r>
          <a:r>
            <a:rPr lang="en-US" sz="800" baseline="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 бүх хэлбэрийн байгууллага </a:t>
          </a:r>
          <a:r>
            <a:rPr lang="en-US" sz="800" baseline="0">
              <a:latin typeface="Arial" panose="020B0604020202020204" pitchFamily="7" charset="0"/>
              <a:cs typeface="Arial" panose="020B0604020202020204" pitchFamily="7" charset="0"/>
            </a:rPr>
            <a:t>нь жил бүрийн 9-р сарын 25-ны дотор аймаг, нийслэлийн Хөдөлмөрийн хэлтэст цахим болон маягт хэлбэрээр ирүүлнэ.</a:t>
          </a:r>
        </a:p>
        <a:p>
          <a:pPr algn="just"/>
          <a:r>
            <a:rPr lang="en-US" sz="800" baseline="0">
              <a:latin typeface="Arial" panose="020B0604020202020204" pitchFamily="7" charset="0"/>
              <a:cs typeface="Arial" panose="020B0604020202020204" pitchFamily="7" charset="0"/>
            </a:rPr>
            <a:t>2. Аймаг нийслэлийн Хөдөлмөрийн хэлтэс нь нэгтгэж жил бүрийн 10-р сарын 05-ны дотор Хөдөлмөр эрхлэлтийн үйлчилгээний төвд </a:t>
          </a:r>
          <a:r>
            <a:rPr lang="en-US" sz="800" baseline="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цахим болон маягт хэлбэрээр ирүүлнэ.</a:t>
          </a:r>
          <a:endParaRPr lang="en-US" sz="800" baseline="0">
            <a:latin typeface="Arial" panose="020B0604020202020204" pitchFamily="7" charset="0"/>
            <a:cs typeface="Arial" panose="020B0604020202020204" pitchFamily="7" charset="0"/>
          </a:endParaRPr>
        </a:p>
        <a:p>
          <a:pPr marL="0" marR="0" indent="0" algn="just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800" baseline="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3. Хөдөлмөр эрхлэлтийн үйлчилгээний төв нь нэгтгэж жил бүрийн 11-р сарын 01-ний дотор Хөдөлмөрийн асуудал эрхэлсэн төрийн захиргааны төв байгууллагад, Хөдөлмөрийн асуудал эрхэлсэн төрийн захиргааны төв байгууллага нь 11-р сарын 25-нд Үндэсний статистикийн </a:t>
          </a:r>
          <a:r>
            <a:rPr lang="en-US" sz="800" baseline="0">
              <a:latin typeface="Arial" panose="020B0604020202020204" pitchFamily="7" charset="0"/>
              <a:cs typeface="Arial" panose="020B0604020202020204" pitchFamily="7" charset="0"/>
            </a:rPr>
            <a:t>хороонд цахим болон маягт хэлбэрээр ирүүлнэ. </a:t>
          </a:r>
        </a:p>
      </xdr:txBody>
    </xdr:sp>
    <xdr:clientData/>
  </xdr:twoCellAnchor>
  <xdr:twoCellAnchor>
    <xdr:from>
      <xdr:col>4</xdr:col>
      <xdr:colOff>513602</xdr:colOff>
      <xdr:row>5</xdr:row>
      <xdr:rowOff>16808</xdr:rowOff>
    </xdr:from>
    <xdr:to>
      <xdr:col>13</xdr:col>
      <xdr:colOff>333684</xdr:colOff>
      <xdr:row>11</xdr:row>
      <xdr:rowOff>37540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3064185" y="1466725"/>
          <a:ext cx="4984749" cy="9732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000">
              <a:solidFill>
                <a:sysClr val="windowText" lastClr="000000"/>
              </a:solidFill>
              <a:effectLst/>
              <a:latin typeface="Arial" panose="020B0604020202020204" pitchFamily="7" charset="0"/>
              <a:ea typeface="Times New Roman" panose="02020603050405020304" pitchFamily="12"/>
              <a:cs typeface="Arial" panose="020B0604020202020204" pitchFamily="7" charset="0"/>
            </a:rPr>
            <a:t>1. Боловсролын ерөнхий газар тайланг нэгтгэн, хянаж жил бүрийн 11 сарын 01-ний дотор Боловсролын асуудал эрхэлсэн төрийн захиргааны төв байгууллагад боловсролын удирдлагын мэдээллийн системээр илгээх болон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маягтаар баталгаажуулж ирүүлнэ.</a:t>
          </a:r>
          <a:endParaRPr lang="en-US" sz="1000">
            <a:solidFill>
              <a:sysClr val="windowText" lastClr="000000"/>
            </a:solidFill>
            <a:effectLst/>
            <a:latin typeface="Arial" panose="020B0604020202020204" pitchFamily="7" charset="0"/>
            <a:ea typeface="Times New Roman" panose="02020603050405020304" pitchFamily="12"/>
            <a:cs typeface="Arial" panose="020B0604020202020204" pitchFamily="7" charset="0"/>
          </a:endParaRPr>
        </a:p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000">
              <a:solidFill>
                <a:sysClr val="windowText" lastClr="000000"/>
              </a:solidFill>
              <a:effectLst/>
              <a:latin typeface="Arial" panose="020B0604020202020204" pitchFamily="7" charset="0"/>
              <a:ea typeface="Times New Roman" panose="02020603050405020304" pitchFamily="12"/>
              <a:cs typeface="Arial" panose="020B0604020202020204" pitchFamily="7" charset="0"/>
            </a:rPr>
            <a:t>2. Боловсролын асуудал эрхэлсэн төрийн захиргааны төв байгууллага тайланг нэгтгэн, хянаж жил бүрийн 11 дүгээр сарын 5-ны дотор Үндэсний статистикийн хороонд цахим шуудангаар болон маягтаар баталгаажуулж ирүүлнэ.</a:t>
          </a:r>
        </a:p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sz="1000">
            <a:solidFill>
              <a:sysClr val="windowText" lastClr="000000"/>
            </a:solidFill>
            <a:effectLst/>
            <a:latin typeface="Arial" panose="020B0604020202020204" pitchFamily="7" charset="0"/>
            <a:ea typeface="Times New Roman" panose="02020603050405020304" pitchFamily="12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130969</xdr:colOff>
      <xdr:row>0</xdr:row>
      <xdr:rowOff>95250</xdr:rowOff>
    </xdr:from>
    <xdr:to>
      <xdr:col>5</xdr:col>
      <xdr:colOff>531860</xdr:colOff>
      <xdr:row>2</xdr:row>
      <xdr:rowOff>30256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FECDE165-4FB7-46C8-AF44-90D64CA6C776}"/>
            </a:ext>
          </a:extLst>
        </xdr:cNvPr>
        <xdr:cNvSpPr txBox="1">
          <a:spLocks noChangeArrowheads="1"/>
        </xdr:cNvSpPr>
      </xdr:nvSpPr>
      <xdr:spPr bwMode="auto">
        <a:xfrm>
          <a:off x="130969" y="95250"/>
          <a:ext cx="3520329" cy="50650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</a:t>
          </a:r>
          <a:r>
            <a:rPr lang="en-US" sz="1000">
              <a:effectLst/>
              <a:latin typeface="Arial"/>
              <a:ea typeface="Times New Roman"/>
            </a:rPr>
            <a:t>22</a:t>
          </a:r>
          <a:r>
            <a:rPr lang="mn-MN" sz="1000">
              <a:effectLst/>
              <a:latin typeface="Arial"/>
              <a:ea typeface="Times New Roman"/>
            </a:rPr>
            <a:t> оны 08</a:t>
          </a:r>
          <a:r>
            <a:rPr lang="mn-MN" sz="1000" baseline="0">
              <a:effectLst/>
              <a:latin typeface="Arial"/>
              <a:ea typeface="Times New Roman"/>
            </a:rPr>
            <a:t> дугаар </a:t>
          </a:r>
          <a:r>
            <a:rPr lang="mn-MN" sz="1000">
              <a:effectLst/>
              <a:latin typeface="Arial"/>
              <a:ea typeface="Times New Roman"/>
            </a:rPr>
            <a:t>сарын 30-ны өдрийн А/137</a:t>
          </a:r>
          <a:r>
            <a:rPr lang="mn-MN" sz="1000" baseline="0">
              <a:effectLst/>
              <a:latin typeface="Arial"/>
              <a:ea typeface="Times New Roman"/>
            </a:rPr>
            <a:t> </a:t>
          </a:r>
          <a:r>
            <a:rPr lang="mn-MN" sz="1000">
              <a:effectLst/>
              <a:latin typeface="Arial"/>
              <a:ea typeface="Times New Roman"/>
            </a:rPr>
            <a:t>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353786</xdr:colOff>
      <xdr:row>6</xdr:row>
      <xdr:rowOff>71438</xdr:rowOff>
    </xdr:from>
    <xdr:to>
      <xdr:col>13</xdr:col>
      <xdr:colOff>510268</xdr:colOff>
      <xdr:row>11</xdr:row>
      <xdr:rowOff>98651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3818505" y="1452563"/>
          <a:ext cx="5859576" cy="9797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algn="just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 panose="020B0604020202020204" pitchFamily="7" charset="0"/>
              <a:ea typeface="Times New Roman" panose="02020603050405020304" pitchFamily="18" charset="0"/>
              <a:cs typeface="Times New Roman" panose="02020603050405020304" pitchFamily="18" charset="0"/>
            </a:rPr>
            <a:t>1.Боловсролын ерөнхий газар тайланг нэгтгэн, хянаж жил бүрийн 11 сарын 01-ний дотор Боловсролын асуудал эрхэлсэн төрийн захиргааны төв байгууллагад боловсролын удирдлагын мэдээллийн системээр илгээх болон </a:t>
          </a:r>
          <a:r>
            <a:rPr lang="en-US" sz="1000">
              <a:solidFill>
                <a:srgbClr val="000000"/>
              </a:solidFill>
              <a:effectLst/>
              <a:latin typeface="Arial" panose="020B0604020202020204" pitchFamily="7" charset="0"/>
              <a:ea typeface="Calibri" panose="020F0502020204030204" pitchFamily="34" charset="0"/>
              <a:cs typeface="Times New Roman" panose="02020603050405020304" pitchFamily="18" charset="0"/>
            </a:rPr>
            <a:t>маягтаар баталгаажуулж ирүүлнэ.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just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 panose="020B0604020202020204" pitchFamily="7" charset="0"/>
              <a:ea typeface="Times New Roman" panose="02020603050405020304" pitchFamily="18" charset="0"/>
              <a:cs typeface="Times New Roman" panose="02020603050405020304" pitchFamily="18" charset="0"/>
            </a:rPr>
            <a:t>2.Боловсролын асуудал эрхэлсэн төрийн захиргааны төв байгууллага тайланг нэгтгэн, хянаж жил бүрийн 11 дүгээр сарын 5-ны дотор Үндэсний статистикийн хороонд цахим шуудангаар болон маягтаар баталгаажуулж ирүүлнэ.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95250</xdr:colOff>
      <xdr:row>0</xdr:row>
      <xdr:rowOff>59531</xdr:rowOff>
    </xdr:from>
    <xdr:to>
      <xdr:col>4</xdr:col>
      <xdr:colOff>150860</xdr:colOff>
      <xdr:row>3</xdr:row>
      <xdr:rowOff>30256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63019DD6-D257-455D-9CE0-40ADC91D8E32}"/>
            </a:ext>
          </a:extLst>
        </xdr:cNvPr>
        <xdr:cNvSpPr txBox="1">
          <a:spLocks noChangeArrowheads="1"/>
        </xdr:cNvSpPr>
      </xdr:nvSpPr>
      <xdr:spPr bwMode="auto">
        <a:xfrm>
          <a:off x="95250" y="59531"/>
          <a:ext cx="3520329" cy="50650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</a:t>
          </a:r>
          <a:r>
            <a:rPr lang="en-US" sz="1000">
              <a:effectLst/>
              <a:latin typeface="Arial"/>
              <a:ea typeface="Times New Roman"/>
            </a:rPr>
            <a:t>22</a:t>
          </a:r>
          <a:r>
            <a:rPr lang="mn-MN" sz="1000">
              <a:effectLst/>
              <a:latin typeface="Arial"/>
              <a:ea typeface="Times New Roman"/>
            </a:rPr>
            <a:t> оны 08</a:t>
          </a:r>
          <a:r>
            <a:rPr lang="mn-MN" sz="1000" baseline="0">
              <a:effectLst/>
              <a:latin typeface="Arial"/>
              <a:ea typeface="Times New Roman"/>
            </a:rPr>
            <a:t> дугаар </a:t>
          </a:r>
          <a:r>
            <a:rPr lang="mn-MN" sz="1000">
              <a:effectLst/>
              <a:latin typeface="Arial"/>
              <a:ea typeface="Times New Roman"/>
            </a:rPr>
            <a:t>сарын 30-ны өдрийн А/137</a:t>
          </a:r>
          <a:r>
            <a:rPr lang="mn-MN" sz="1000" baseline="0">
              <a:effectLst/>
              <a:latin typeface="Arial"/>
              <a:ea typeface="Times New Roman"/>
            </a:rPr>
            <a:t> </a:t>
          </a:r>
          <a:r>
            <a:rPr lang="mn-MN" sz="1000">
              <a:effectLst/>
              <a:latin typeface="Arial"/>
              <a:ea typeface="Times New Roman"/>
            </a:rPr>
            <a:t>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156882</xdr:colOff>
      <xdr:row>0</xdr:row>
      <xdr:rowOff>78441</xdr:rowOff>
    </xdr:from>
    <xdr:to>
      <xdr:col>3</xdr:col>
      <xdr:colOff>280147</xdr:colOff>
      <xdr:row>2</xdr:row>
      <xdr:rowOff>188843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0B2F90DB-14FB-47F9-AA8C-E573575A00B1}"/>
            </a:ext>
          </a:extLst>
        </xdr:cNvPr>
        <xdr:cNvSpPr txBox="1">
          <a:spLocks noChangeArrowheads="1"/>
        </xdr:cNvSpPr>
      </xdr:nvSpPr>
      <xdr:spPr bwMode="auto">
        <a:xfrm>
          <a:off x="156882" y="78441"/>
          <a:ext cx="2577353" cy="50260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</a:t>
          </a:r>
          <a:r>
            <a:rPr lang="en-US" sz="1000">
              <a:effectLst/>
              <a:latin typeface="Arial"/>
              <a:ea typeface="Times New Roman"/>
            </a:rPr>
            <a:t>22</a:t>
          </a:r>
          <a:r>
            <a:rPr lang="mn-MN" sz="1000">
              <a:effectLst/>
              <a:latin typeface="Arial"/>
              <a:ea typeface="Times New Roman"/>
            </a:rPr>
            <a:t> оны 08</a:t>
          </a:r>
          <a:r>
            <a:rPr lang="mn-MN" sz="1000" baseline="0">
              <a:effectLst/>
              <a:latin typeface="Arial"/>
              <a:ea typeface="Times New Roman"/>
            </a:rPr>
            <a:t> дугаар </a:t>
          </a:r>
          <a:r>
            <a:rPr lang="mn-MN" sz="1000">
              <a:effectLst/>
              <a:latin typeface="Arial"/>
              <a:ea typeface="Times New Roman"/>
            </a:rPr>
            <a:t>сарын 30-ны өдрийн А/137</a:t>
          </a:r>
          <a:r>
            <a:rPr lang="mn-MN" sz="1000" baseline="0">
              <a:effectLst/>
              <a:latin typeface="Arial"/>
              <a:ea typeface="Times New Roman"/>
            </a:rPr>
            <a:t> </a:t>
          </a:r>
          <a:r>
            <a:rPr lang="mn-MN" sz="1000">
              <a:effectLst/>
              <a:latin typeface="Arial"/>
              <a:ea typeface="Times New Roman"/>
            </a:rPr>
            <a:t>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9</xdr:col>
      <xdr:colOff>1</xdr:colOff>
      <xdr:row>3</xdr:row>
      <xdr:rowOff>268381</xdr:rowOff>
    </xdr:from>
    <xdr:to>
      <xdr:col>16</xdr:col>
      <xdr:colOff>461385</xdr:colOff>
      <xdr:row>5</xdr:row>
      <xdr:rowOff>347383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BF6939B-A82B-47BD-8C33-7BDAA41DE59B}"/>
            </a:ext>
          </a:extLst>
        </xdr:cNvPr>
        <xdr:cNvSpPr txBox="1"/>
      </xdr:nvSpPr>
      <xdr:spPr>
        <a:xfrm>
          <a:off x="7272619" y="1153646"/>
          <a:ext cx="6097942" cy="10651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900">
              <a:solidFill>
                <a:sysClr val="windowText" lastClr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1.</a:t>
          </a:r>
          <a:r>
            <a:rPr lang="en-US" sz="900">
              <a:solidFill>
                <a:sysClr val="windowText" lastClr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 </a:t>
          </a:r>
          <a:r>
            <a:rPr lang="mn-MN" sz="900">
              <a:solidFill>
                <a:sysClr val="windowText" lastClr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Боловсролын ерөнхий газар тайланг нэгтгэн, хянаж жил бүрийн 11 сарын 01-ний дотор Боловсролын асуудал эрхэлсэн төрийн захиргааны төв байгууллагад боловсролын удирдлагын мэдээллийн системээр илгээх болон </a:t>
          </a:r>
          <a:r>
            <a:rPr lang="mn-MN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маягтаар баталгаажуулж ирүүлнэ.</a:t>
          </a:r>
          <a:endParaRPr lang="en-US" sz="900">
            <a:solidFill>
              <a:sysClr val="windowText" lastClr="000000"/>
            </a:solidFill>
            <a:effectLst/>
            <a:latin typeface="Arial" pitchFamily="34" charset="0"/>
            <a:ea typeface="Times New Roman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900">
              <a:solidFill>
                <a:sysClr val="windowText" lastClr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2.</a:t>
          </a:r>
          <a:r>
            <a:rPr lang="en-US" sz="900">
              <a:solidFill>
                <a:sysClr val="windowText" lastClr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 </a:t>
          </a:r>
          <a:r>
            <a:rPr lang="mn-MN" sz="900">
              <a:solidFill>
                <a:sysClr val="windowText" lastClr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Боловсролын асуудал эрхэлсэн төрийн захиргааны төв байгууллага тайланг нэгтгэн, хянаж жил бүрийн 11 дүгээр сарын 5-ны дотор Үндэсний статистикийн хороонд цахим шуудангаар болон маягтаар баталгаажуулж ирүүлнэ.</a:t>
          </a:r>
          <a:endParaRPr lang="en-US" sz="900">
            <a:solidFill>
              <a:sysClr val="windowText" lastClr="000000"/>
            </a:solidFill>
            <a:effectLst/>
            <a:latin typeface="Arial" pitchFamily="34" charset="0"/>
            <a:ea typeface="Times New Roman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>
            <a:solidFill>
              <a:sysClr val="windowText" lastClr="000000"/>
            </a:solidFill>
            <a:effectLst/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201706</xdr:colOff>
      <xdr:row>4</xdr:row>
      <xdr:rowOff>89647</xdr:rowOff>
    </xdr:from>
    <xdr:to>
      <xdr:col>13</xdr:col>
      <xdr:colOff>824753</xdr:colOff>
      <xdr:row>10</xdr:row>
      <xdr:rowOff>33616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192645" y="1203960"/>
          <a:ext cx="5099685" cy="11817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algn="just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 panose="020B0604020202020204" pitchFamily="7" charset="0"/>
              <a:ea typeface="Times New Roman" panose="02020603050405020304" pitchFamily="18" charset="0"/>
              <a:cs typeface="Times New Roman" panose="02020603050405020304" pitchFamily="18" charset="0"/>
            </a:rPr>
            <a:t>1.Боловсролын ерөнхий газар тайланг нэгтгэн, хянаж жил бүрийн 11 сарын 01-ний дотор Боловсролын асуудал эрхэлсэн төрийн захиргааны төв байгууллагад боловсролын удирдлагын мэдээллийн системээр илгээх болон </a:t>
          </a:r>
          <a:r>
            <a:rPr lang="en-US" sz="1000">
              <a:solidFill>
                <a:srgbClr val="000000"/>
              </a:solidFill>
              <a:effectLst/>
              <a:latin typeface="Arial" panose="020B0604020202020204" pitchFamily="7" charset="0"/>
              <a:ea typeface="Calibri" panose="020F0502020204030204" pitchFamily="34" charset="0"/>
              <a:cs typeface="Times New Roman" panose="02020603050405020304" pitchFamily="18" charset="0"/>
            </a:rPr>
            <a:t>маягтаар баталгаажуулж ирүүлнэ.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just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 panose="020B0604020202020204" pitchFamily="7" charset="0"/>
              <a:ea typeface="Times New Roman" panose="02020603050405020304" pitchFamily="18" charset="0"/>
              <a:cs typeface="Times New Roman" panose="02020603050405020304" pitchFamily="18" charset="0"/>
            </a:rPr>
            <a:t>2.Боловсролын асуудал эрхэлсэн төрийн захиргааны төв байгууллага тайланг нэгтгэн, хянаж жил бүрийн 11 дүгээр сарын 5-ны дотор Үндэсний статистикийн хороонд цахим шуудангаар болон маягтаар баталгаажуулж ирүүлнэ.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104936</xdr:colOff>
      <xdr:row>2</xdr:row>
      <xdr:rowOff>111899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A2D9B6E7-86C5-4ADD-BF3F-55220963C6D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520329" cy="50650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</a:t>
          </a:r>
          <a:r>
            <a:rPr lang="en-US" sz="1000">
              <a:effectLst/>
              <a:latin typeface="Arial"/>
              <a:ea typeface="Times New Roman"/>
            </a:rPr>
            <a:t>22</a:t>
          </a:r>
          <a:r>
            <a:rPr lang="mn-MN" sz="1000">
              <a:effectLst/>
              <a:latin typeface="Arial"/>
              <a:ea typeface="Times New Roman"/>
            </a:rPr>
            <a:t> оны 08</a:t>
          </a:r>
          <a:r>
            <a:rPr lang="mn-MN" sz="1000" baseline="0">
              <a:effectLst/>
              <a:latin typeface="Arial"/>
              <a:ea typeface="Times New Roman"/>
            </a:rPr>
            <a:t> дугаар </a:t>
          </a:r>
          <a:r>
            <a:rPr lang="mn-MN" sz="1000">
              <a:effectLst/>
              <a:latin typeface="Arial"/>
              <a:ea typeface="Times New Roman"/>
            </a:rPr>
            <a:t>сарын 30-ны өдрийн А/137</a:t>
          </a:r>
          <a:r>
            <a:rPr lang="mn-MN" sz="1000" baseline="0">
              <a:effectLst/>
              <a:latin typeface="Arial"/>
              <a:ea typeface="Times New Roman"/>
            </a:rPr>
            <a:t> </a:t>
          </a:r>
          <a:r>
            <a:rPr lang="mn-MN" sz="1000">
              <a:effectLst/>
              <a:latin typeface="Arial"/>
              <a:ea typeface="Times New Roman"/>
            </a:rPr>
            <a:t>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0</xdr:colOff>
      <xdr:row>2</xdr:row>
      <xdr:rowOff>0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>
        <a:xfrm>
          <a:off x="0" y="9525"/>
          <a:ext cx="0" cy="37147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wrap="square" lIns="27432" tIns="22860" rIns="27432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 Mon"/>
            </a:rPr>
            <a:t>Ìýäýýëëèéí íóóöûã "Ñòàòèñòèêèéí òóõàé" Ìîíãîë Óëñûí õóóëèéí 22 äóãààð ç¿éëèéí 3 äóãààð çààëòûí äàãóó õàäãàëíà.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 Mon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14</xdr:col>
      <xdr:colOff>100853</xdr:colOff>
      <xdr:row>4</xdr:row>
      <xdr:rowOff>123264</xdr:rowOff>
    </xdr:from>
    <xdr:to>
      <xdr:col>22</xdr:col>
      <xdr:colOff>477370</xdr:colOff>
      <xdr:row>11</xdr:row>
      <xdr:rowOff>22411</xdr:rowOff>
    </xdr:to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472805" y="1123315"/>
          <a:ext cx="5110480" cy="11658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algn="just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 panose="020B0604020202020204" pitchFamily="7" charset="0"/>
              <a:ea typeface="Times New Roman" panose="02020603050405020304" pitchFamily="18" charset="0"/>
              <a:cs typeface="Times New Roman" panose="02020603050405020304" pitchFamily="18" charset="0"/>
            </a:rPr>
            <a:t>1.Боловсролын ерөнхий газар тайланг нэгтгэн, хянаж жил бүрийн 11 сарын 01-ний дотор Боловсролын асуудал эрхэлсэн төрийн захиргааны төв байгууллагад боловсролын удирдлагын мэдээллийн системээр илгээх болон </a:t>
          </a:r>
          <a:r>
            <a:rPr lang="en-US" sz="1000">
              <a:solidFill>
                <a:srgbClr val="000000"/>
              </a:solidFill>
              <a:effectLst/>
              <a:latin typeface="Arial" panose="020B0604020202020204" pitchFamily="7" charset="0"/>
              <a:ea typeface="Calibri" panose="020F0502020204030204" pitchFamily="34" charset="0"/>
              <a:cs typeface="Times New Roman" panose="02020603050405020304" pitchFamily="18" charset="0"/>
            </a:rPr>
            <a:t>маягтаар баталгаажуулж ирүүлнэ.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just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 panose="020B0604020202020204" pitchFamily="7" charset="0"/>
              <a:ea typeface="Times New Roman" panose="02020603050405020304" pitchFamily="18" charset="0"/>
              <a:cs typeface="Times New Roman" panose="02020603050405020304" pitchFamily="18" charset="0"/>
            </a:rPr>
            <a:t>2.Боловсролын асуудал эрхэлсэн төрийн захиргааны төв байгууллага тайланг нэгтгэн, хянаж жил бүрийн 11 дүгээр сарын 5-ны дотор Үндэсний статистикийн хороонд цахим шуудангаар болон маягтаар баталгаажуулж ирүүлнэ.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24</xdr:col>
      <xdr:colOff>22412</xdr:colOff>
      <xdr:row>56</xdr:row>
      <xdr:rowOff>33617</xdr:rowOff>
    </xdr:from>
    <xdr:ext cx="868048" cy="41678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11A3843-B780-46DE-AE47-E9B39A1F0CDF}"/>
            </a:ext>
          </a:extLst>
        </xdr:cNvPr>
        <xdr:cNvSpPr txBox="1"/>
      </xdr:nvSpPr>
      <xdr:spPr>
        <a:xfrm>
          <a:off x="14871887" y="10168217"/>
          <a:ext cx="868048" cy="416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mn-MN" sz="10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Тамга</a:t>
          </a:r>
          <a:r>
            <a:rPr lang="mn-MN" sz="11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</a:t>
          </a:r>
          <a:r>
            <a:rPr lang="mn-MN" sz="10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тэмдэг</a:t>
          </a:r>
          <a:r>
            <a:rPr lang="mn-MN" sz="11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</a:t>
          </a:r>
          <a:endParaRPr lang="en-US" sz="1100">
            <a:solidFill>
              <a:schemeClr val="bg1">
                <a:lumMod val="5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14</xdr:col>
      <xdr:colOff>100853</xdr:colOff>
      <xdr:row>4</xdr:row>
      <xdr:rowOff>123264</xdr:rowOff>
    </xdr:from>
    <xdr:to>
      <xdr:col>22</xdr:col>
      <xdr:colOff>477370</xdr:colOff>
      <xdr:row>11</xdr:row>
      <xdr:rowOff>22411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4588E8E-710B-4425-A2CA-4F7672E8905A}"/>
            </a:ext>
          </a:extLst>
        </xdr:cNvPr>
        <xdr:cNvSpPr txBox="1"/>
      </xdr:nvSpPr>
      <xdr:spPr>
        <a:xfrm>
          <a:off x="8511428" y="1466289"/>
          <a:ext cx="5129492" cy="11659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algn="just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mn-MN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1.Боловсролын ерөнхий газар тайланг нэгтгэн, хянаж жил бүрийн 11 сарын 01-ний дотор Боловсролын асуудал эрхэлсэн төрийн захиргааны төв байгууллагад боловсролын удирдлагын мэдээллийн системээр илгээх болон </a:t>
          </a:r>
          <a:r>
            <a:rPr lang="mn-MN" sz="1000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маягтаар баталгаажуулж ирүүлнэ.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just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mn-MN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2.Боловсролын асуудал эрхэлсэн төрийн захиргааны төв байгууллага тайланг нэгтгэн, хянаж жил бүрийн 11 дүгээр сарын 5-ны дотор Үндэсний статистикийн хороонд цахим шуудангаар болон маягтаар баталгаажуулж ирүүлнэ.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63500</xdr:colOff>
      <xdr:row>0</xdr:row>
      <xdr:rowOff>60386</xdr:rowOff>
    </xdr:from>
    <xdr:to>
      <xdr:col>5</xdr:col>
      <xdr:colOff>44548</xdr:colOff>
      <xdr:row>3</xdr:row>
      <xdr:rowOff>9622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C87B0706-6CC4-4B4D-8A9F-C0A23D7399C0}"/>
            </a:ext>
          </a:extLst>
        </xdr:cNvPr>
        <xdr:cNvSpPr txBox="1">
          <a:spLocks noChangeArrowheads="1"/>
        </xdr:cNvSpPr>
      </xdr:nvSpPr>
      <xdr:spPr bwMode="auto">
        <a:xfrm>
          <a:off x="63500" y="60386"/>
          <a:ext cx="3251298" cy="5101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</a:t>
          </a:r>
          <a:r>
            <a:rPr lang="en-US" sz="1000">
              <a:effectLst/>
              <a:latin typeface="Arial"/>
              <a:ea typeface="Times New Roman"/>
            </a:rPr>
            <a:t>22</a:t>
          </a:r>
          <a:r>
            <a:rPr lang="mn-MN" sz="1000">
              <a:effectLst/>
              <a:latin typeface="Arial"/>
              <a:ea typeface="Times New Roman"/>
            </a:rPr>
            <a:t> оны 08</a:t>
          </a:r>
          <a:r>
            <a:rPr lang="mn-MN" sz="1000" baseline="0">
              <a:effectLst/>
              <a:latin typeface="Arial"/>
              <a:ea typeface="Times New Roman"/>
            </a:rPr>
            <a:t> дугаар </a:t>
          </a:r>
          <a:r>
            <a:rPr lang="mn-MN" sz="1000">
              <a:effectLst/>
              <a:latin typeface="Arial"/>
              <a:ea typeface="Times New Roman"/>
            </a:rPr>
            <a:t>сарын 30-ны өдрийн А/137</a:t>
          </a:r>
          <a:r>
            <a:rPr lang="mn-MN" sz="1000" baseline="0">
              <a:effectLst/>
              <a:latin typeface="Arial"/>
              <a:ea typeface="Times New Roman"/>
            </a:rPr>
            <a:t> </a:t>
          </a:r>
          <a:r>
            <a:rPr lang="mn-MN" sz="1000">
              <a:effectLst/>
              <a:latin typeface="Arial"/>
              <a:ea typeface="Times New Roman"/>
            </a:rPr>
            <a:t>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100853</xdr:colOff>
      <xdr:row>5</xdr:row>
      <xdr:rowOff>22412</xdr:rowOff>
    </xdr:from>
    <xdr:to>
      <xdr:col>13</xdr:col>
      <xdr:colOff>578224</xdr:colOff>
      <xdr:row>10</xdr:row>
      <xdr:rowOff>112059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167505" y="1774825"/>
          <a:ext cx="5097145" cy="11372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algn="just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 panose="020B0604020202020204" pitchFamily="7" charset="0"/>
              <a:ea typeface="Times New Roman" panose="02020603050405020304" pitchFamily="18" charset="0"/>
              <a:cs typeface="Times New Roman" panose="02020603050405020304" pitchFamily="18" charset="0"/>
            </a:rPr>
            <a:t>1.Боловсролын ерөнхий газар тайланг нэгтгэн, хянаж жил бүрийн 11 сарын 01-ний дотор Боловсролын асуудал эрхэлсэн төрийн захиргааны төв байгууллагад боловсролын удирдлагын мэдээллийн системээр илгээх болон </a:t>
          </a:r>
          <a:r>
            <a:rPr lang="en-US" sz="1000">
              <a:solidFill>
                <a:srgbClr val="000000"/>
              </a:solidFill>
              <a:effectLst/>
              <a:latin typeface="Arial" panose="020B0604020202020204" pitchFamily="7" charset="0"/>
              <a:ea typeface="Calibri" panose="020F0502020204030204" pitchFamily="34" charset="0"/>
              <a:cs typeface="Times New Roman" panose="02020603050405020304" pitchFamily="18" charset="0"/>
            </a:rPr>
            <a:t>маягтаар баталгаажуулж ирүүлнэ.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just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 panose="020B0604020202020204" pitchFamily="7" charset="0"/>
              <a:ea typeface="Times New Roman" panose="02020603050405020304" pitchFamily="18" charset="0"/>
              <a:cs typeface="Times New Roman" panose="02020603050405020304" pitchFamily="18" charset="0"/>
            </a:rPr>
            <a:t>2.Боловсролын асуудал эрхэлсэн төрийн захиргааны төв байгууллага тайланг нэгтгэн, хянаж жил бүрийн 11 дүгээр сарын 5-ны дотор Үндэсний статистикийн хороонд цахим шуудангаар болон маягтаар баталгаажуулж ирүүлнэ.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472329</xdr:colOff>
      <xdr:row>2</xdr:row>
      <xdr:rowOff>13447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30386946-C739-4769-A9BD-D22C596C586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520329" cy="50650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</a:t>
          </a:r>
          <a:r>
            <a:rPr lang="en-US" sz="1000">
              <a:effectLst/>
              <a:latin typeface="Arial"/>
              <a:ea typeface="Times New Roman"/>
            </a:rPr>
            <a:t>22</a:t>
          </a:r>
          <a:r>
            <a:rPr lang="mn-MN" sz="1000">
              <a:effectLst/>
              <a:latin typeface="Arial"/>
              <a:ea typeface="Times New Roman"/>
            </a:rPr>
            <a:t> оны 08</a:t>
          </a:r>
          <a:r>
            <a:rPr lang="mn-MN" sz="1000" baseline="0">
              <a:effectLst/>
              <a:latin typeface="Arial"/>
              <a:ea typeface="Times New Roman"/>
            </a:rPr>
            <a:t> дугаар </a:t>
          </a:r>
          <a:r>
            <a:rPr lang="mn-MN" sz="1000">
              <a:effectLst/>
              <a:latin typeface="Arial"/>
              <a:ea typeface="Times New Roman"/>
            </a:rPr>
            <a:t>сарын 30-ны өдрийн А/137</a:t>
          </a:r>
          <a:r>
            <a:rPr lang="mn-MN" sz="1000" baseline="0">
              <a:effectLst/>
              <a:latin typeface="Arial"/>
              <a:ea typeface="Times New Roman"/>
            </a:rPr>
            <a:t> </a:t>
          </a:r>
          <a:r>
            <a:rPr lang="mn-MN" sz="1000">
              <a:effectLst/>
              <a:latin typeface="Arial"/>
              <a:ea typeface="Times New Roman"/>
            </a:rPr>
            <a:t>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85725</xdr:rowOff>
    </xdr:from>
    <xdr:to>
      <xdr:col>2</xdr:col>
      <xdr:colOff>0</xdr:colOff>
      <xdr:row>8</xdr:row>
      <xdr:rowOff>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752725" y="1895475"/>
          <a:ext cx="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just"/>
          <a:r>
            <a:rPr lang="en-US" sz="800">
              <a:latin typeface="Arial" panose="020B0604020202020204" pitchFamily="7" charset="0"/>
              <a:cs typeface="Arial" panose="020B0604020202020204" pitchFamily="7" charset="0"/>
            </a:rPr>
            <a:t>1. </a:t>
          </a:r>
          <a:r>
            <a:rPr lang="en-US" sz="800" baseline="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Техникийн болон мэргэжлийн боловсрол, сургалтын ө</a:t>
          </a:r>
          <a:r>
            <a:rPr lang="en-US" sz="80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мчийн</a:t>
          </a:r>
          <a:r>
            <a:rPr lang="en-US" sz="800" baseline="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 бүх хэлбэрийн байгууллага </a:t>
          </a:r>
          <a:r>
            <a:rPr lang="en-US" sz="800" baseline="0">
              <a:latin typeface="Arial" panose="020B0604020202020204" pitchFamily="7" charset="0"/>
              <a:cs typeface="Arial" panose="020B0604020202020204" pitchFamily="7" charset="0"/>
            </a:rPr>
            <a:t>нь жил бүрийн 9-р сарын 25-ны дотор аймаг, нийслэлийн Хөдөлмөрийн хэлтэст цахим болон маягт хэлбэрээр ирүүлнэ.</a:t>
          </a:r>
        </a:p>
        <a:p>
          <a:pPr algn="just"/>
          <a:r>
            <a:rPr lang="en-US" sz="800" baseline="0">
              <a:latin typeface="Arial" panose="020B0604020202020204" pitchFamily="7" charset="0"/>
              <a:cs typeface="Arial" panose="020B0604020202020204" pitchFamily="7" charset="0"/>
            </a:rPr>
            <a:t>2. Аймаг нийслэлийн Хөдөлмөрийн хэлтэс нь нэгтгэж жил бүрийн 10-р сарын 05-ны дотор Хөдөлмөр эрхлэлтийн үйлчилгээний төвд </a:t>
          </a:r>
          <a:r>
            <a:rPr lang="en-US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цахим болон маягт хэлбэрээр хүргүүлнэ.</a:t>
          </a:r>
          <a:endParaRPr lang="en-US" sz="800" baseline="0">
            <a:latin typeface="Arial" panose="020B0604020202020204" pitchFamily="7" charset="0"/>
            <a:cs typeface="Arial" panose="020B0604020202020204" pitchFamily="7" charset="0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3. </a:t>
          </a:r>
          <a:r>
            <a:rPr lang="en-US" sz="800" baseline="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Хөдөлмөр эрхлэлтийн үйлчилгээний төв нь нэгтгэж жил бүрийн 11-р сарын 01-ний дотор Хөдөлмөрийн асуудал эрхэлсэн төрийн захиргааны төв байгууллагад</a:t>
          </a:r>
          <a:r>
            <a:rPr lang="en-US" sz="800" baseline="0">
              <a:latin typeface="Arial" panose="020B0604020202020204" pitchFamily="7" charset="0"/>
              <a:cs typeface="Arial" panose="020B0604020202020204" pitchFamily="7" charset="0"/>
            </a:rPr>
            <a:t> цахим болон маягт хэлбэрээр хүргүүлнэ. </a:t>
          </a:r>
        </a:p>
      </xdr:txBody>
    </xdr:sp>
    <xdr:clientData/>
  </xdr:twoCellAnchor>
  <xdr:twoCellAnchor>
    <xdr:from>
      <xdr:col>19</xdr:col>
      <xdr:colOff>235744</xdr:colOff>
      <xdr:row>3</xdr:row>
      <xdr:rowOff>142875</xdr:rowOff>
    </xdr:from>
    <xdr:to>
      <xdr:col>26</xdr:col>
      <xdr:colOff>485775</xdr:colOff>
      <xdr:row>8</xdr:row>
      <xdr:rowOff>108837</xdr:rowOff>
    </xdr:to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3999210" y="1447800"/>
          <a:ext cx="4126865" cy="11563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algn="just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 panose="020B0604020202020204" pitchFamily="7" charset="0"/>
              <a:ea typeface="Times New Roman" panose="02020603050405020304" pitchFamily="18" charset="0"/>
              <a:cs typeface="Times New Roman" panose="02020603050405020304" pitchFamily="18" charset="0"/>
            </a:rPr>
            <a:t>1.Боловсролын ерөнхий газар тайланг нэгтгэн, хянаж жил бүрийн 11 сарын 01-ний дотор Боловсролын асуудал эрхэлсэн төрийн захиргааны төв байгууллагад боловсролын удирдлагын мэдээллийн системээр илгээх болон </a:t>
          </a:r>
          <a:r>
            <a:rPr lang="en-US" sz="1000">
              <a:solidFill>
                <a:srgbClr val="000000"/>
              </a:solidFill>
              <a:effectLst/>
              <a:latin typeface="Arial" panose="020B0604020202020204" pitchFamily="7" charset="0"/>
              <a:ea typeface="Calibri" panose="020F0502020204030204" pitchFamily="34" charset="0"/>
              <a:cs typeface="Times New Roman" panose="02020603050405020304" pitchFamily="18" charset="0"/>
            </a:rPr>
            <a:t>маягтаар баталгаажуулж ирүүлнэ.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just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 panose="020B0604020202020204" pitchFamily="7" charset="0"/>
              <a:ea typeface="Times New Roman" panose="02020603050405020304" pitchFamily="18" charset="0"/>
              <a:cs typeface="Times New Roman" panose="02020603050405020304" pitchFamily="18" charset="0"/>
            </a:rPr>
            <a:t>2.Боловсролын асуудал эрхэлсэн төрийн захиргааны төв байгууллага тайланг нэгтгэн, хянаж жил бүрийн 11 дүгээр сарын 5-ны дотор Үндэсний статистикийн хороонд цахим шуудангаар болон маягтаар баталгаажуулж ирүүлнэ.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</xdr:col>
      <xdr:colOff>0</xdr:colOff>
      <xdr:row>17</xdr:row>
      <xdr:rowOff>0</xdr:rowOff>
    </xdr:from>
    <xdr:ext cx="184731" cy="25455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990725" y="4781550"/>
          <a:ext cx="184150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84731" cy="25455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1649075" y="4781550"/>
          <a:ext cx="184150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184731" cy="25455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1115675" y="4781550"/>
          <a:ext cx="184150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184731" cy="25455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1115675" y="4781550"/>
          <a:ext cx="184150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5455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1990725" y="21812250"/>
          <a:ext cx="184150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4731" cy="25455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11649075" y="21812250"/>
          <a:ext cx="184150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14</xdr:col>
      <xdr:colOff>0</xdr:colOff>
      <xdr:row>82</xdr:row>
      <xdr:rowOff>0</xdr:rowOff>
    </xdr:from>
    <xdr:ext cx="184731" cy="25455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11115675" y="21507450"/>
          <a:ext cx="184150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14</xdr:col>
      <xdr:colOff>0</xdr:colOff>
      <xdr:row>82</xdr:row>
      <xdr:rowOff>0</xdr:rowOff>
    </xdr:from>
    <xdr:ext cx="184731" cy="25455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11115675" y="21507450"/>
          <a:ext cx="184150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5455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1990725" y="22317075"/>
          <a:ext cx="184150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184731" cy="25455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1990725" y="37242750"/>
          <a:ext cx="184150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184731" cy="25455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11649075" y="37242750"/>
          <a:ext cx="184150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14</xdr:col>
      <xdr:colOff>0</xdr:colOff>
      <xdr:row>145</xdr:row>
      <xdr:rowOff>0</xdr:rowOff>
    </xdr:from>
    <xdr:ext cx="184731" cy="25455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11115675" y="37042725"/>
          <a:ext cx="184150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14</xdr:col>
      <xdr:colOff>0</xdr:colOff>
      <xdr:row>145</xdr:row>
      <xdr:rowOff>0</xdr:rowOff>
    </xdr:from>
    <xdr:ext cx="184731" cy="25455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11115675" y="37042725"/>
          <a:ext cx="184150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15</xdr:col>
      <xdr:colOff>0</xdr:colOff>
      <xdr:row>164</xdr:row>
      <xdr:rowOff>0</xdr:rowOff>
    </xdr:from>
    <xdr:ext cx="184731" cy="25455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11649075" y="41605200"/>
          <a:ext cx="184150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14</xdr:col>
      <xdr:colOff>0</xdr:colOff>
      <xdr:row>170</xdr:row>
      <xdr:rowOff>0</xdr:rowOff>
    </xdr:from>
    <xdr:ext cx="184731" cy="25455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11115675" y="42995850"/>
          <a:ext cx="184150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14</xdr:col>
      <xdr:colOff>0</xdr:colOff>
      <xdr:row>170</xdr:row>
      <xdr:rowOff>0</xdr:rowOff>
    </xdr:from>
    <xdr:ext cx="184731" cy="25455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11115675" y="42995850"/>
          <a:ext cx="184150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16</xdr:col>
      <xdr:colOff>0</xdr:colOff>
      <xdr:row>164</xdr:row>
      <xdr:rowOff>0</xdr:rowOff>
    </xdr:from>
    <xdr:ext cx="184731" cy="25455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43BD8903-ECE9-4ECD-8ECC-CF5DEF3BE193}"/>
            </a:ext>
          </a:extLst>
        </xdr:cNvPr>
        <xdr:cNvSpPr txBox="1"/>
      </xdr:nvSpPr>
      <xdr:spPr>
        <a:xfrm>
          <a:off x="11751469" y="418623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17</xdr:col>
      <xdr:colOff>0</xdr:colOff>
      <xdr:row>164</xdr:row>
      <xdr:rowOff>0</xdr:rowOff>
    </xdr:from>
    <xdr:ext cx="184731" cy="25455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3BC2DA7F-B3B7-4605-B45D-D17DBAB19848}"/>
            </a:ext>
          </a:extLst>
        </xdr:cNvPr>
        <xdr:cNvSpPr txBox="1"/>
      </xdr:nvSpPr>
      <xdr:spPr>
        <a:xfrm>
          <a:off x="11751469" y="418623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18</xdr:col>
      <xdr:colOff>0</xdr:colOff>
      <xdr:row>164</xdr:row>
      <xdr:rowOff>0</xdr:rowOff>
    </xdr:from>
    <xdr:ext cx="184731" cy="25455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6F69FED-2EBA-4229-BFAD-3A9A29108B27}"/>
            </a:ext>
          </a:extLst>
        </xdr:cNvPr>
        <xdr:cNvSpPr txBox="1"/>
      </xdr:nvSpPr>
      <xdr:spPr>
        <a:xfrm>
          <a:off x="11751469" y="418623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19</xdr:col>
      <xdr:colOff>0</xdr:colOff>
      <xdr:row>164</xdr:row>
      <xdr:rowOff>0</xdr:rowOff>
    </xdr:from>
    <xdr:ext cx="184731" cy="25455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934ACA35-1843-47CE-9765-D5BE4D2B507D}"/>
            </a:ext>
          </a:extLst>
        </xdr:cNvPr>
        <xdr:cNvSpPr txBox="1"/>
      </xdr:nvSpPr>
      <xdr:spPr>
        <a:xfrm>
          <a:off x="11751469" y="418623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20</xdr:col>
      <xdr:colOff>0</xdr:colOff>
      <xdr:row>164</xdr:row>
      <xdr:rowOff>0</xdr:rowOff>
    </xdr:from>
    <xdr:ext cx="184731" cy="25455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DA2370E1-7CCC-4ECD-BCA3-8785EF77FADF}"/>
            </a:ext>
          </a:extLst>
        </xdr:cNvPr>
        <xdr:cNvSpPr txBox="1"/>
      </xdr:nvSpPr>
      <xdr:spPr>
        <a:xfrm>
          <a:off x="11751469" y="418623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21</xdr:col>
      <xdr:colOff>0</xdr:colOff>
      <xdr:row>164</xdr:row>
      <xdr:rowOff>0</xdr:rowOff>
    </xdr:from>
    <xdr:ext cx="184731" cy="25455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EDE90C86-C6DE-4FE3-B750-10B3A5E9C603}"/>
            </a:ext>
          </a:extLst>
        </xdr:cNvPr>
        <xdr:cNvSpPr txBox="1"/>
      </xdr:nvSpPr>
      <xdr:spPr>
        <a:xfrm>
          <a:off x="11751469" y="418623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22</xdr:col>
      <xdr:colOff>0</xdr:colOff>
      <xdr:row>164</xdr:row>
      <xdr:rowOff>0</xdr:rowOff>
    </xdr:from>
    <xdr:ext cx="184731" cy="25455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BFDDDF02-2454-499A-A86B-F8A6C8B7A042}"/>
            </a:ext>
          </a:extLst>
        </xdr:cNvPr>
        <xdr:cNvSpPr txBox="1"/>
      </xdr:nvSpPr>
      <xdr:spPr>
        <a:xfrm>
          <a:off x="11751469" y="418623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23</xdr:col>
      <xdr:colOff>0</xdr:colOff>
      <xdr:row>164</xdr:row>
      <xdr:rowOff>0</xdr:rowOff>
    </xdr:from>
    <xdr:ext cx="184731" cy="25455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6AF1DFE4-F598-4C50-B316-1C55A7417912}"/>
            </a:ext>
          </a:extLst>
        </xdr:cNvPr>
        <xdr:cNvSpPr txBox="1"/>
      </xdr:nvSpPr>
      <xdr:spPr>
        <a:xfrm>
          <a:off x="11751469" y="418623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16</xdr:col>
      <xdr:colOff>0</xdr:colOff>
      <xdr:row>146</xdr:row>
      <xdr:rowOff>0</xdr:rowOff>
    </xdr:from>
    <xdr:ext cx="184731" cy="25455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B4E5652F-BB52-48B3-A1C3-CF1278D7472D}"/>
            </a:ext>
          </a:extLst>
        </xdr:cNvPr>
        <xdr:cNvSpPr txBox="1"/>
      </xdr:nvSpPr>
      <xdr:spPr>
        <a:xfrm>
          <a:off x="11751469" y="37468969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17</xdr:col>
      <xdr:colOff>0</xdr:colOff>
      <xdr:row>146</xdr:row>
      <xdr:rowOff>0</xdr:rowOff>
    </xdr:from>
    <xdr:ext cx="184731" cy="25455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FF6E80CC-6402-4D32-AE18-9354F16C3976}"/>
            </a:ext>
          </a:extLst>
        </xdr:cNvPr>
        <xdr:cNvSpPr txBox="1"/>
      </xdr:nvSpPr>
      <xdr:spPr>
        <a:xfrm>
          <a:off x="11751469" y="37468969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18</xdr:col>
      <xdr:colOff>0</xdr:colOff>
      <xdr:row>146</xdr:row>
      <xdr:rowOff>0</xdr:rowOff>
    </xdr:from>
    <xdr:ext cx="184731" cy="25455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3D54F754-76ED-4FEC-976C-DE25BAE2219F}"/>
            </a:ext>
          </a:extLst>
        </xdr:cNvPr>
        <xdr:cNvSpPr txBox="1"/>
      </xdr:nvSpPr>
      <xdr:spPr>
        <a:xfrm>
          <a:off x="11751469" y="37468969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19</xdr:col>
      <xdr:colOff>0</xdr:colOff>
      <xdr:row>146</xdr:row>
      <xdr:rowOff>0</xdr:rowOff>
    </xdr:from>
    <xdr:ext cx="184731" cy="25455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F009C39D-4BDF-492C-9670-9B734B6A1570}"/>
            </a:ext>
          </a:extLst>
        </xdr:cNvPr>
        <xdr:cNvSpPr txBox="1"/>
      </xdr:nvSpPr>
      <xdr:spPr>
        <a:xfrm>
          <a:off x="11751469" y="37468969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20</xdr:col>
      <xdr:colOff>0</xdr:colOff>
      <xdr:row>146</xdr:row>
      <xdr:rowOff>0</xdr:rowOff>
    </xdr:from>
    <xdr:ext cx="184731" cy="25455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715EB1E-0180-4A55-A7E2-348A4465BF1C}"/>
            </a:ext>
          </a:extLst>
        </xdr:cNvPr>
        <xdr:cNvSpPr txBox="1"/>
      </xdr:nvSpPr>
      <xdr:spPr>
        <a:xfrm>
          <a:off x="11751469" y="37468969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21</xdr:col>
      <xdr:colOff>0</xdr:colOff>
      <xdr:row>146</xdr:row>
      <xdr:rowOff>0</xdr:rowOff>
    </xdr:from>
    <xdr:ext cx="184731" cy="25455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711A7C22-9DF2-4FF5-9882-E629C1CF7F45}"/>
            </a:ext>
          </a:extLst>
        </xdr:cNvPr>
        <xdr:cNvSpPr txBox="1"/>
      </xdr:nvSpPr>
      <xdr:spPr>
        <a:xfrm>
          <a:off x="11751469" y="37468969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22</xdr:col>
      <xdr:colOff>0</xdr:colOff>
      <xdr:row>146</xdr:row>
      <xdr:rowOff>0</xdr:rowOff>
    </xdr:from>
    <xdr:ext cx="184731" cy="25455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57D5A525-50E2-4A78-A1F1-E76281D6BDE8}"/>
            </a:ext>
          </a:extLst>
        </xdr:cNvPr>
        <xdr:cNvSpPr txBox="1"/>
      </xdr:nvSpPr>
      <xdr:spPr>
        <a:xfrm>
          <a:off x="11751469" y="37468969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23</xdr:col>
      <xdr:colOff>0</xdr:colOff>
      <xdr:row>146</xdr:row>
      <xdr:rowOff>0</xdr:rowOff>
    </xdr:from>
    <xdr:ext cx="184731" cy="25455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4A66228-7E3E-4A69-8700-4CFE218EBA58}"/>
            </a:ext>
          </a:extLst>
        </xdr:cNvPr>
        <xdr:cNvSpPr txBox="1"/>
      </xdr:nvSpPr>
      <xdr:spPr>
        <a:xfrm>
          <a:off x="11751469" y="37468969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18</xdr:col>
      <xdr:colOff>0</xdr:colOff>
      <xdr:row>147</xdr:row>
      <xdr:rowOff>0</xdr:rowOff>
    </xdr:from>
    <xdr:ext cx="184731" cy="25455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3F287EE-6036-4F65-9193-91DD0B14B481}"/>
            </a:ext>
          </a:extLst>
        </xdr:cNvPr>
        <xdr:cNvSpPr txBox="1"/>
      </xdr:nvSpPr>
      <xdr:spPr>
        <a:xfrm>
          <a:off x="13335000" y="37468969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19</xdr:col>
      <xdr:colOff>0</xdr:colOff>
      <xdr:row>147</xdr:row>
      <xdr:rowOff>0</xdr:rowOff>
    </xdr:from>
    <xdr:ext cx="184731" cy="25455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9E61DE13-95E8-46A5-BF30-8D855EC452CE}"/>
            </a:ext>
          </a:extLst>
        </xdr:cNvPr>
        <xdr:cNvSpPr txBox="1"/>
      </xdr:nvSpPr>
      <xdr:spPr>
        <a:xfrm>
          <a:off x="13870781" y="37468969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20</xdr:col>
      <xdr:colOff>0</xdr:colOff>
      <xdr:row>147</xdr:row>
      <xdr:rowOff>0</xdr:rowOff>
    </xdr:from>
    <xdr:ext cx="184731" cy="25455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84BF0036-34E8-41B4-AFC7-80C6BA45C327}"/>
            </a:ext>
          </a:extLst>
        </xdr:cNvPr>
        <xdr:cNvSpPr txBox="1"/>
      </xdr:nvSpPr>
      <xdr:spPr>
        <a:xfrm>
          <a:off x="14442281" y="37468969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21</xdr:col>
      <xdr:colOff>0</xdr:colOff>
      <xdr:row>147</xdr:row>
      <xdr:rowOff>0</xdr:rowOff>
    </xdr:from>
    <xdr:ext cx="184731" cy="25455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1C24329-6FB0-4A0A-BC74-70AEF6F09488}"/>
            </a:ext>
          </a:extLst>
        </xdr:cNvPr>
        <xdr:cNvSpPr txBox="1"/>
      </xdr:nvSpPr>
      <xdr:spPr>
        <a:xfrm>
          <a:off x="14989969" y="37468969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22</xdr:col>
      <xdr:colOff>0</xdr:colOff>
      <xdr:row>147</xdr:row>
      <xdr:rowOff>0</xdr:rowOff>
    </xdr:from>
    <xdr:ext cx="184731" cy="25455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B3C3FBC8-741E-4E40-A79C-B0D96FD6BE42}"/>
            </a:ext>
          </a:extLst>
        </xdr:cNvPr>
        <xdr:cNvSpPr txBox="1"/>
      </xdr:nvSpPr>
      <xdr:spPr>
        <a:xfrm>
          <a:off x="15621000" y="37468969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23</xdr:col>
      <xdr:colOff>0</xdr:colOff>
      <xdr:row>147</xdr:row>
      <xdr:rowOff>0</xdr:rowOff>
    </xdr:from>
    <xdr:ext cx="184731" cy="25455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F9598F1D-173F-47D5-B700-ABDA90E6C506}"/>
            </a:ext>
          </a:extLst>
        </xdr:cNvPr>
        <xdr:cNvSpPr txBox="1"/>
      </xdr:nvSpPr>
      <xdr:spPr>
        <a:xfrm>
          <a:off x="16132969" y="37468969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184731" cy="25455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E2FFE0F8-CC83-4CCD-8D99-E53624C0BCE3}"/>
            </a:ext>
          </a:extLst>
        </xdr:cNvPr>
        <xdr:cNvSpPr txBox="1"/>
      </xdr:nvSpPr>
      <xdr:spPr>
        <a:xfrm>
          <a:off x="11751469" y="4798219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18</xdr:col>
      <xdr:colOff>0</xdr:colOff>
      <xdr:row>17</xdr:row>
      <xdr:rowOff>0</xdr:rowOff>
    </xdr:from>
    <xdr:ext cx="184731" cy="25455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15BF7BE-9020-4876-A999-ED73B35F77B8}"/>
            </a:ext>
          </a:extLst>
        </xdr:cNvPr>
        <xdr:cNvSpPr txBox="1"/>
      </xdr:nvSpPr>
      <xdr:spPr>
        <a:xfrm>
          <a:off x="11751469" y="4798219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19</xdr:col>
      <xdr:colOff>0</xdr:colOff>
      <xdr:row>17</xdr:row>
      <xdr:rowOff>0</xdr:rowOff>
    </xdr:from>
    <xdr:ext cx="184731" cy="25455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DC9175B-E9C7-4BB8-98E2-CC12A01FB71E}"/>
            </a:ext>
          </a:extLst>
        </xdr:cNvPr>
        <xdr:cNvSpPr txBox="1"/>
      </xdr:nvSpPr>
      <xdr:spPr>
        <a:xfrm>
          <a:off x="11751469" y="4798219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20</xdr:col>
      <xdr:colOff>0</xdr:colOff>
      <xdr:row>17</xdr:row>
      <xdr:rowOff>0</xdr:rowOff>
    </xdr:from>
    <xdr:ext cx="184731" cy="25455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1E017275-6576-4B81-A052-ADDB22068D2E}"/>
            </a:ext>
          </a:extLst>
        </xdr:cNvPr>
        <xdr:cNvSpPr txBox="1"/>
      </xdr:nvSpPr>
      <xdr:spPr>
        <a:xfrm>
          <a:off x="11751469" y="4798219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184731" cy="25455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F22C46D4-02E8-4C0B-A2F0-A9738434D2C5}"/>
            </a:ext>
          </a:extLst>
        </xdr:cNvPr>
        <xdr:cNvSpPr txBox="1"/>
      </xdr:nvSpPr>
      <xdr:spPr>
        <a:xfrm>
          <a:off x="11751469" y="4798219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23</xdr:col>
      <xdr:colOff>0</xdr:colOff>
      <xdr:row>17</xdr:row>
      <xdr:rowOff>0</xdr:rowOff>
    </xdr:from>
    <xdr:ext cx="184731" cy="25455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346DACFA-F363-4AA5-B10A-8D86F86213FC}"/>
            </a:ext>
          </a:extLst>
        </xdr:cNvPr>
        <xdr:cNvSpPr txBox="1"/>
      </xdr:nvSpPr>
      <xdr:spPr>
        <a:xfrm>
          <a:off x="11751469" y="4798219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23</xdr:col>
      <xdr:colOff>0</xdr:colOff>
      <xdr:row>18</xdr:row>
      <xdr:rowOff>0</xdr:rowOff>
    </xdr:from>
    <xdr:ext cx="184731" cy="25455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85190021-9B68-4E57-8CD6-466AFFD71546}"/>
            </a:ext>
          </a:extLst>
        </xdr:cNvPr>
        <xdr:cNvSpPr txBox="1"/>
      </xdr:nvSpPr>
      <xdr:spPr>
        <a:xfrm>
          <a:off x="16132969" y="4798219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5455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1E65EABD-2BC8-45B7-B390-6CAD18007362}"/>
            </a:ext>
          </a:extLst>
        </xdr:cNvPr>
        <xdr:cNvSpPr txBox="1"/>
      </xdr:nvSpPr>
      <xdr:spPr>
        <a:xfrm>
          <a:off x="2057400" y="59626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84731" cy="25455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EF8E42D0-18C0-482A-9C6D-1EABFE399EFB}"/>
            </a:ext>
          </a:extLst>
        </xdr:cNvPr>
        <xdr:cNvSpPr txBox="1"/>
      </xdr:nvSpPr>
      <xdr:spPr>
        <a:xfrm>
          <a:off x="12896850" y="59626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184731" cy="25455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F5EE3C3C-F1E5-4474-8C7B-9E690339B9C2}"/>
            </a:ext>
          </a:extLst>
        </xdr:cNvPr>
        <xdr:cNvSpPr txBox="1"/>
      </xdr:nvSpPr>
      <xdr:spPr>
        <a:xfrm>
          <a:off x="12287250" y="59626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184731" cy="25455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3EAAD800-894D-4B57-B5F6-E1738422696B}"/>
            </a:ext>
          </a:extLst>
        </xdr:cNvPr>
        <xdr:cNvSpPr txBox="1"/>
      </xdr:nvSpPr>
      <xdr:spPr>
        <a:xfrm>
          <a:off x="12287250" y="59626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5455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B85F3260-7DB3-4697-9E24-4BE4E1A820F0}"/>
            </a:ext>
          </a:extLst>
        </xdr:cNvPr>
        <xdr:cNvSpPr txBox="1"/>
      </xdr:nvSpPr>
      <xdr:spPr>
        <a:xfrm>
          <a:off x="2057400" y="195357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4731" cy="25455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DF6CD7EB-E2C6-4AA0-828E-D1CC172813FB}"/>
            </a:ext>
          </a:extLst>
        </xdr:cNvPr>
        <xdr:cNvSpPr txBox="1"/>
      </xdr:nvSpPr>
      <xdr:spPr>
        <a:xfrm>
          <a:off x="12896850" y="195357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14</xdr:col>
      <xdr:colOff>0</xdr:colOff>
      <xdr:row>82</xdr:row>
      <xdr:rowOff>0</xdr:rowOff>
    </xdr:from>
    <xdr:ext cx="184731" cy="25455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F09897E1-8D63-4916-B364-EBB1FCFD0E3D}"/>
            </a:ext>
          </a:extLst>
        </xdr:cNvPr>
        <xdr:cNvSpPr txBox="1"/>
      </xdr:nvSpPr>
      <xdr:spPr>
        <a:xfrm>
          <a:off x="12287250" y="1935480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14</xdr:col>
      <xdr:colOff>0</xdr:colOff>
      <xdr:row>82</xdr:row>
      <xdr:rowOff>0</xdr:rowOff>
    </xdr:from>
    <xdr:ext cx="184731" cy="25455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EE122D31-4D0B-44B4-9C9E-B1786951A26F}"/>
            </a:ext>
          </a:extLst>
        </xdr:cNvPr>
        <xdr:cNvSpPr txBox="1"/>
      </xdr:nvSpPr>
      <xdr:spPr>
        <a:xfrm>
          <a:off x="12287250" y="1935480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5455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7436E8FA-C022-4B9D-B1C7-0CC1FBA009A1}"/>
            </a:ext>
          </a:extLst>
        </xdr:cNvPr>
        <xdr:cNvSpPr txBox="1"/>
      </xdr:nvSpPr>
      <xdr:spPr>
        <a:xfrm>
          <a:off x="2057400" y="2007870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184731" cy="25455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3806CE4E-BE2D-466B-856F-ADBEB122830E}"/>
            </a:ext>
          </a:extLst>
        </xdr:cNvPr>
        <xdr:cNvSpPr txBox="1"/>
      </xdr:nvSpPr>
      <xdr:spPr>
        <a:xfrm>
          <a:off x="2057400" y="3310890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146</xdr:row>
      <xdr:rowOff>0</xdr:rowOff>
    </xdr:from>
    <xdr:ext cx="184731" cy="25455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158080D1-D9F7-418F-8D55-BC3145DEBAAB}"/>
            </a:ext>
          </a:extLst>
        </xdr:cNvPr>
        <xdr:cNvSpPr txBox="1"/>
      </xdr:nvSpPr>
      <xdr:spPr>
        <a:xfrm>
          <a:off x="12896850" y="3310890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14</xdr:col>
      <xdr:colOff>0</xdr:colOff>
      <xdr:row>145</xdr:row>
      <xdr:rowOff>0</xdr:rowOff>
    </xdr:from>
    <xdr:ext cx="184731" cy="25455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4FA15AFE-8881-4306-AEAE-31C05D7F401F}"/>
            </a:ext>
          </a:extLst>
        </xdr:cNvPr>
        <xdr:cNvSpPr txBox="1"/>
      </xdr:nvSpPr>
      <xdr:spPr>
        <a:xfrm>
          <a:off x="12287250" y="329279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14</xdr:col>
      <xdr:colOff>0</xdr:colOff>
      <xdr:row>145</xdr:row>
      <xdr:rowOff>0</xdr:rowOff>
    </xdr:from>
    <xdr:ext cx="184731" cy="25455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A3BDFCB-F035-4046-9730-885A51074945}"/>
            </a:ext>
          </a:extLst>
        </xdr:cNvPr>
        <xdr:cNvSpPr txBox="1"/>
      </xdr:nvSpPr>
      <xdr:spPr>
        <a:xfrm>
          <a:off x="12287250" y="329279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0</xdr:colOff>
      <xdr:row>164</xdr:row>
      <xdr:rowOff>0</xdr:rowOff>
    </xdr:from>
    <xdr:ext cx="184731" cy="25455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CBDD14B-FF6D-4D38-904B-609D86B7ABA5}"/>
            </a:ext>
          </a:extLst>
        </xdr:cNvPr>
        <xdr:cNvSpPr txBox="1"/>
      </xdr:nvSpPr>
      <xdr:spPr>
        <a:xfrm>
          <a:off x="12896850" y="372713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14</xdr:col>
      <xdr:colOff>0</xdr:colOff>
      <xdr:row>170</xdr:row>
      <xdr:rowOff>0</xdr:rowOff>
    </xdr:from>
    <xdr:ext cx="184731" cy="25455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6600B31-CCB2-47A2-A57E-7FE45BA48E5F}"/>
            </a:ext>
          </a:extLst>
        </xdr:cNvPr>
        <xdr:cNvSpPr txBox="1"/>
      </xdr:nvSpPr>
      <xdr:spPr>
        <a:xfrm>
          <a:off x="12287250" y="38719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14</xdr:col>
      <xdr:colOff>0</xdr:colOff>
      <xdr:row>170</xdr:row>
      <xdr:rowOff>0</xdr:rowOff>
    </xdr:from>
    <xdr:ext cx="184731" cy="25455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A904C33-9DC7-47BE-B3EA-B016DEE220A7}"/>
            </a:ext>
          </a:extLst>
        </xdr:cNvPr>
        <xdr:cNvSpPr txBox="1"/>
      </xdr:nvSpPr>
      <xdr:spPr>
        <a:xfrm>
          <a:off x="12287250" y="38719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0</xdr:col>
      <xdr:colOff>108857</xdr:colOff>
      <xdr:row>0</xdr:row>
      <xdr:rowOff>136072</xdr:rowOff>
    </xdr:from>
    <xdr:to>
      <xdr:col>2</xdr:col>
      <xdr:colOff>785293</xdr:colOff>
      <xdr:row>1</xdr:row>
      <xdr:rowOff>111899</xdr:rowOff>
    </xdr:to>
    <xdr:sp macro="" textlink="">
      <xdr:nvSpPr>
        <xdr:cNvPr id="43" name="Text Box 15">
          <a:extLst>
            <a:ext uri="{FF2B5EF4-FFF2-40B4-BE49-F238E27FC236}">
              <a16:creationId xmlns:a16="http://schemas.microsoft.com/office/drawing/2014/main" id="{E3DE0FCC-84FB-400D-AF70-6CCBFA1689ED}"/>
            </a:ext>
          </a:extLst>
        </xdr:cNvPr>
        <xdr:cNvSpPr txBox="1">
          <a:spLocks noChangeArrowheads="1"/>
        </xdr:cNvSpPr>
      </xdr:nvSpPr>
      <xdr:spPr bwMode="auto">
        <a:xfrm>
          <a:off x="108857" y="136072"/>
          <a:ext cx="3520329" cy="50650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</a:t>
          </a:r>
          <a:r>
            <a:rPr lang="en-US" sz="1000">
              <a:effectLst/>
              <a:latin typeface="Arial"/>
              <a:ea typeface="Times New Roman"/>
            </a:rPr>
            <a:t>22</a:t>
          </a:r>
          <a:r>
            <a:rPr lang="mn-MN" sz="1000">
              <a:effectLst/>
              <a:latin typeface="Arial"/>
              <a:ea typeface="Times New Roman"/>
            </a:rPr>
            <a:t> оны 08</a:t>
          </a:r>
          <a:r>
            <a:rPr lang="mn-MN" sz="1000" baseline="0">
              <a:effectLst/>
              <a:latin typeface="Arial"/>
              <a:ea typeface="Times New Roman"/>
            </a:rPr>
            <a:t> дугаар </a:t>
          </a:r>
          <a:r>
            <a:rPr lang="mn-MN" sz="1000">
              <a:effectLst/>
              <a:latin typeface="Arial"/>
              <a:ea typeface="Times New Roman"/>
            </a:rPr>
            <a:t>сарын 30-ны өдрийн А/137</a:t>
          </a:r>
          <a:r>
            <a:rPr lang="mn-MN" sz="1000" baseline="0">
              <a:effectLst/>
              <a:latin typeface="Arial"/>
              <a:ea typeface="Times New Roman"/>
            </a:rPr>
            <a:t> </a:t>
          </a:r>
          <a:r>
            <a:rPr lang="mn-MN" sz="1000">
              <a:effectLst/>
              <a:latin typeface="Arial"/>
              <a:ea typeface="Times New Roman"/>
            </a:rPr>
            <a:t>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449036</xdr:colOff>
      <xdr:row>5</xdr:row>
      <xdr:rowOff>1702</xdr:rowOff>
    </xdr:from>
    <xdr:to>
      <xdr:col>19</xdr:col>
      <xdr:colOff>478972</xdr:colOff>
      <xdr:row>9</xdr:row>
      <xdr:rowOff>142175</xdr:rowOff>
    </xdr:to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7199880" y="1501890"/>
          <a:ext cx="6614092" cy="9620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algn="just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 panose="020B0604020202020204" pitchFamily="7" charset="0"/>
              <a:ea typeface="Times New Roman" panose="02020603050405020304" pitchFamily="18" charset="0"/>
              <a:cs typeface="Times New Roman" panose="02020603050405020304" pitchFamily="18" charset="0"/>
            </a:rPr>
            <a:t>1.Боловсролын ерөнхий газар тайланг нэгтгэн, хянаж жил бүрийн 11 сарын 01-ний дотор Боловсролын асуудал эрхэлсэн төрийн захиргааны төв байгууллагад боловсролын удирдлагын мэдээллийн системээр илгээх болон </a:t>
          </a:r>
          <a:r>
            <a:rPr lang="en-US" sz="1000">
              <a:solidFill>
                <a:srgbClr val="000000"/>
              </a:solidFill>
              <a:effectLst/>
              <a:latin typeface="Arial" panose="020B0604020202020204" pitchFamily="7" charset="0"/>
              <a:ea typeface="Calibri" panose="020F0502020204030204" pitchFamily="34" charset="0"/>
              <a:cs typeface="Times New Roman" panose="02020603050405020304" pitchFamily="18" charset="0"/>
            </a:rPr>
            <a:t>маягтаар баталгаажуулж ирүүлнэ.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just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 panose="020B0604020202020204" pitchFamily="7" charset="0"/>
              <a:ea typeface="Times New Roman" panose="02020603050405020304" pitchFamily="18" charset="0"/>
              <a:cs typeface="Times New Roman" panose="02020603050405020304" pitchFamily="18" charset="0"/>
            </a:rPr>
            <a:t>2.Боловсролын асуудал эрхэлсэн төрийн захиргааны төв байгууллага тайланг нэгтгэн, хянаж жил бүрийн 11 дүгээр сарын 5-ны дотор Үндэсний статистикийн хороонд цахим шуудангаар болон маягтаар баталгаажуулж ирүүлнэ.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455011</xdr:colOff>
      <xdr:row>2</xdr:row>
      <xdr:rowOff>125506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94C67B85-C2ED-4D54-84F6-7F648E8628A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520329" cy="50650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</a:t>
          </a:r>
          <a:r>
            <a:rPr lang="en-US" sz="1000">
              <a:effectLst/>
              <a:latin typeface="Arial"/>
              <a:ea typeface="Times New Roman"/>
            </a:rPr>
            <a:t>22</a:t>
          </a:r>
          <a:r>
            <a:rPr lang="mn-MN" sz="1000">
              <a:effectLst/>
              <a:latin typeface="Arial"/>
              <a:ea typeface="Times New Roman"/>
            </a:rPr>
            <a:t> оны 08</a:t>
          </a:r>
          <a:r>
            <a:rPr lang="mn-MN" sz="1000" baseline="0">
              <a:effectLst/>
              <a:latin typeface="Arial"/>
              <a:ea typeface="Times New Roman"/>
            </a:rPr>
            <a:t> дугаар </a:t>
          </a:r>
          <a:r>
            <a:rPr lang="mn-MN" sz="1000">
              <a:effectLst/>
              <a:latin typeface="Arial"/>
              <a:ea typeface="Times New Roman"/>
            </a:rPr>
            <a:t>сарын 30-ны өдрийн А/137</a:t>
          </a:r>
          <a:r>
            <a:rPr lang="mn-MN" sz="1000" baseline="0">
              <a:effectLst/>
              <a:latin typeface="Arial"/>
              <a:ea typeface="Times New Roman"/>
            </a:rPr>
            <a:t> </a:t>
          </a:r>
          <a:r>
            <a:rPr lang="mn-MN" sz="1000">
              <a:effectLst/>
              <a:latin typeface="Arial"/>
              <a:ea typeface="Times New Roman"/>
            </a:rPr>
            <a:t>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448235</xdr:colOff>
      <xdr:row>3</xdr:row>
      <xdr:rowOff>302559</xdr:rowOff>
    </xdr:from>
    <xdr:to>
      <xdr:col>16</xdr:col>
      <xdr:colOff>623047</xdr:colOff>
      <xdr:row>6</xdr:row>
      <xdr:rowOff>212911</xdr:rowOff>
    </xdr:to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5686425" y="1626235"/>
          <a:ext cx="5099685" cy="11677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algn="just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 panose="020B0604020202020204" pitchFamily="7" charset="0"/>
              <a:ea typeface="Times New Roman" panose="02020603050405020304" pitchFamily="18" charset="0"/>
              <a:cs typeface="Times New Roman" panose="02020603050405020304" pitchFamily="18" charset="0"/>
            </a:rPr>
            <a:t>1.Боловсролын ерөнхий газар тайланг нэгтгэн, хянаж жил бүрийн 11 сарын 01-ний дотор Боловсролын асуудал эрхэлсэн төрийн захиргааны төв байгууллагад боловсролын удирдлагын мэдээллийн системээр илгээх болон </a:t>
          </a:r>
          <a:r>
            <a:rPr lang="en-US" sz="1000">
              <a:solidFill>
                <a:srgbClr val="000000"/>
              </a:solidFill>
              <a:effectLst/>
              <a:latin typeface="Arial" panose="020B0604020202020204" pitchFamily="7" charset="0"/>
              <a:ea typeface="Calibri" panose="020F0502020204030204" pitchFamily="34" charset="0"/>
              <a:cs typeface="Times New Roman" panose="02020603050405020304" pitchFamily="18" charset="0"/>
            </a:rPr>
            <a:t>маягтаар баталгаажуулж ирүүлнэ.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just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 panose="020B0604020202020204" pitchFamily="7" charset="0"/>
              <a:ea typeface="Times New Roman" panose="02020603050405020304" pitchFamily="18" charset="0"/>
              <a:cs typeface="Times New Roman" panose="02020603050405020304" pitchFamily="18" charset="0"/>
            </a:rPr>
            <a:t>2.Боловсролын асуудал эрхэлсэн төрийн захиргааны төв байгууллага тайланг нэгтгэн, хянаж жил бүрийн 11 дүгээр сарын 5-ны дотор Үндэсний статистикийн хороонд цахим шуудангаар болон маягтаар баталгаажуулж ирүүлнэ.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136071</xdr:colOff>
      <xdr:row>0</xdr:row>
      <xdr:rowOff>40821</xdr:rowOff>
    </xdr:from>
    <xdr:to>
      <xdr:col>4</xdr:col>
      <xdr:colOff>227400</xdr:colOff>
      <xdr:row>2</xdr:row>
      <xdr:rowOff>193541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AB7CBF9B-72EF-4EDD-9DA4-FF8781A5C124}"/>
            </a:ext>
          </a:extLst>
        </xdr:cNvPr>
        <xdr:cNvSpPr txBox="1">
          <a:spLocks noChangeArrowheads="1"/>
        </xdr:cNvSpPr>
      </xdr:nvSpPr>
      <xdr:spPr bwMode="auto">
        <a:xfrm>
          <a:off x="136071" y="40821"/>
          <a:ext cx="3520329" cy="50650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</a:t>
          </a:r>
          <a:r>
            <a:rPr lang="en-US" sz="1000">
              <a:effectLst/>
              <a:latin typeface="Arial"/>
              <a:ea typeface="Times New Roman"/>
            </a:rPr>
            <a:t>22</a:t>
          </a:r>
          <a:r>
            <a:rPr lang="mn-MN" sz="1000">
              <a:effectLst/>
              <a:latin typeface="Arial"/>
              <a:ea typeface="Times New Roman"/>
            </a:rPr>
            <a:t> оны 08</a:t>
          </a:r>
          <a:r>
            <a:rPr lang="mn-MN" sz="1000" baseline="0">
              <a:effectLst/>
              <a:latin typeface="Arial"/>
              <a:ea typeface="Times New Roman"/>
            </a:rPr>
            <a:t> дугаар </a:t>
          </a:r>
          <a:r>
            <a:rPr lang="mn-MN" sz="1000">
              <a:effectLst/>
              <a:latin typeface="Arial"/>
              <a:ea typeface="Times New Roman"/>
            </a:rPr>
            <a:t>сарын 30-ны өдрийн А/137</a:t>
          </a:r>
          <a:r>
            <a:rPr lang="mn-MN" sz="1000" baseline="0">
              <a:effectLst/>
              <a:latin typeface="Arial"/>
              <a:ea typeface="Times New Roman"/>
            </a:rPr>
            <a:t> </a:t>
          </a:r>
          <a:r>
            <a:rPr lang="mn-MN" sz="1000">
              <a:effectLst/>
              <a:latin typeface="Arial"/>
              <a:ea typeface="Times New Roman"/>
            </a:rPr>
            <a:t>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415319</xdr:colOff>
      <xdr:row>3</xdr:row>
      <xdr:rowOff>893669</xdr:rowOff>
    </xdr:from>
    <xdr:to>
      <xdr:col>22</xdr:col>
      <xdr:colOff>560996</xdr:colOff>
      <xdr:row>6</xdr:row>
      <xdr:rowOff>210811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9094975" y="1608044"/>
          <a:ext cx="5574927" cy="8768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000">
              <a:solidFill>
                <a:sysClr val="windowText" lastClr="000000"/>
              </a:solidFill>
              <a:effectLst/>
              <a:latin typeface="Arial" panose="020B0604020202020204" pitchFamily="7" charset="0"/>
              <a:ea typeface="Times New Roman" panose="02020603050405020304" pitchFamily="12"/>
              <a:cs typeface="Arial" panose="020B0604020202020204" pitchFamily="7" charset="0"/>
            </a:rPr>
            <a:t>1. Боловсролын ерөнхий газар тайланг нэгтгэн, хянаж жил бүрийн 11 сарын 01-ний дотор Боловсролын асуудал эрхэлсэн төрийн захиргааны төв байгууллагад боловсролын удирдлагын мэдээллийн системээр илгээх болон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маягтаар баталгаажуулж ирүүлнэ.</a:t>
          </a:r>
          <a:endParaRPr lang="en-US" sz="1000">
            <a:solidFill>
              <a:sysClr val="windowText" lastClr="000000"/>
            </a:solidFill>
            <a:effectLst/>
            <a:latin typeface="Arial" panose="020B0604020202020204" pitchFamily="7" charset="0"/>
            <a:ea typeface="Times New Roman" panose="02020603050405020304" pitchFamily="12"/>
            <a:cs typeface="Arial" panose="020B0604020202020204" pitchFamily="7" charset="0"/>
          </a:endParaRPr>
        </a:p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000">
              <a:solidFill>
                <a:sysClr val="windowText" lastClr="000000"/>
              </a:solidFill>
              <a:effectLst/>
              <a:latin typeface="Arial" panose="020B0604020202020204" pitchFamily="7" charset="0"/>
              <a:ea typeface="Times New Roman" panose="02020603050405020304" pitchFamily="12"/>
              <a:cs typeface="Arial" panose="020B0604020202020204" pitchFamily="7" charset="0"/>
            </a:rPr>
            <a:t>2. Боловсролын асуудал эрхэлсэн төрийн захиргааны төв байгууллага тайланг нэгтгэн, хянаж жил бүрийн 11 дүгээр сарын 5-ны дотор Үндэсний статистикийн хороонд цахим шуудангаар болон маягтаар баталгаажуулж ирүүлнэ.</a:t>
          </a:r>
        </a:p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sz="1000">
            <a:solidFill>
              <a:sysClr val="windowText" lastClr="000000"/>
            </a:solidFill>
            <a:effectLst/>
            <a:latin typeface="Arial" panose="020B0604020202020204" pitchFamily="7" charset="0"/>
            <a:ea typeface="Times New Roman" panose="02020603050405020304" pitchFamily="12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95250</xdr:colOff>
      <xdr:row>0</xdr:row>
      <xdr:rowOff>136072</xdr:rowOff>
    </xdr:from>
    <xdr:to>
      <xdr:col>5</xdr:col>
      <xdr:colOff>417900</xdr:colOff>
      <xdr:row>2</xdr:row>
      <xdr:rowOff>152721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825A70EA-EE87-4E0C-B977-F3FAB2028CB1}"/>
            </a:ext>
          </a:extLst>
        </xdr:cNvPr>
        <xdr:cNvSpPr txBox="1">
          <a:spLocks noChangeArrowheads="1"/>
        </xdr:cNvSpPr>
      </xdr:nvSpPr>
      <xdr:spPr bwMode="auto">
        <a:xfrm>
          <a:off x="95250" y="136072"/>
          <a:ext cx="3520329" cy="50650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</a:t>
          </a:r>
          <a:r>
            <a:rPr lang="en-US" sz="1000">
              <a:effectLst/>
              <a:latin typeface="Arial"/>
              <a:ea typeface="Times New Roman"/>
            </a:rPr>
            <a:t>22</a:t>
          </a:r>
          <a:r>
            <a:rPr lang="mn-MN" sz="1000">
              <a:effectLst/>
              <a:latin typeface="Arial"/>
              <a:ea typeface="Times New Roman"/>
            </a:rPr>
            <a:t> оны 08</a:t>
          </a:r>
          <a:r>
            <a:rPr lang="mn-MN" sz="1000" baseline="0">
              <a:effectLst/>
              <a:latin typeface="Arial"/>
              <a:ea typeface="Times New Roman"/>
            </a:rPr>
            <a:t> дугаар </a:t>
          </a:r>
          <a:r>
            <a:rPr lang="mn-MN" sz="1000">
              <a:effectLst/>
              <a:latin typeface="Arial"/>
              <a:ea typeface="Times New Roman"/>
            </a:rPr>
            <a:t>сарын 30-ны өдрийн А/137</a:t>
          </a:r>
          <a:r>
            <a:rPr lang="mn-MN" sz="1000" baseline="0">
              <a:effectLst/>
              <a:latin typeface="Arial"/>
              <a:ea typeface="Times New Roman"/>
            </a:rPr>
            <a:t> </a:t>
          </a:r>
          <a:r>
            <a:rPr lang="mn-MN" sz="1000">
              <a:effectLst/>
              <a:latin typeface="Arial"/>
              <a:ea typeface="Times New Roman"/>
            </a:rPr>
            <a:t>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1053;&#1069;&#1043;&#1058;&#1043;&#1069;&#1051;\2-&#1052;&#1040;&#1071;&#1043;&#1058;-&#1047;-&#1058;&#1052;&#1041;-2023%20last.xlsx" TargetMode="External"/><Relationship Id="rId1" Type="http://schemas.openxmlformats.org/officeDocument/2006/relationships/externalLinkPath" Target="file:///C:\Users\User\Desktop\&#1053;&#1069;&#1043;&#1058;&#1043;&#1069;&#1051;\2-&#1052;&#1040;&#1071;&#1043;&#1058;-&#1047;-&#1058;&#1052;&#1041;-2023%20la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НҮҮР"/>
      <sheetName val="Хугацаа-СБ-БШУГ-БЕГ-БШУЯ-ҮСХ"/>
      <sheetName val="Ерөнхий мэдээлэл"/>
      <sheetName val="З-ТМБ-1 сургалтын байгууллага"/>
      <sheetName val="З-ТМБ-2 сургалтын орчин"/>
      <sheetName val="З-ТМБ-3 дотуур байр"/>
      <sheetName val="З-ТМБ-4 номын сан"/>
      <sheetName val="З-ТМБ-5 тусгай зөвшөөрөл"/>
      <sheetName val="З-ТМБ-6 ажилтан"/>
      <sheetName val="З-ТМБ-6.1 ажилтан"/>
      <sheetName val="З-ТМБ-6.2 үндсэн багш"/>
      <sheetName val="З-ТМБ-6.3 ажилтан"/>
      <sheetName val="З-ТМБ-7 суралцагч"/>
      <sheetName val="З-ТМБ-7.1 суралцагч"/>
      <sheetName val="7.1 индексээр."/>
      <sheetName val="З-ТМБ-7.2 суралцагч байгууллага"/>
      <sheetName val="З-ТМБ-7.3 суралцагч"/>
      <sheetName val="З-ТМБ-7.4 суралцагч"/>
      <sheetName val="З-ТМБ-7 гадаад суралцагч"/>
      <sheetName val="З-ТМБ-7 гадаад суралцагч-улс"/>
      <sheetName val="З-ТМБ-7.5 дотуур суралцагч"/>
      <sheetName val="З-ТМБ-8 элсэгч"/>
      <sheetName val="З-ТМБ-8.1 элсэгч"/>
      <sheetName val="З-ТМБ-8.1 индекс"/>
      <sheetName val="З-ТМБ-8.2 элсэгч"/>
      <sheetName val="З-ТМБ-8.3 элсэгч"/>
      <sheetName val="З-ТМБ-9 төгсөгч"/>
      <sheetName val="З-ТМБ-9.1 төгсөгч"/>
      <sheetName val="З-ТМБ-9.2 төгсөгч"/>
      <sheetName val="З-ТМБ-9.3-төгсөгч"/>
      <sheetName val="З-ТМБ-10 тэтгэлэг"/>
      <sheetName val="З-ТМБ-11 санхүү, орлого зарлага"/>
      <sheetName val="З-ТМБ-11 санхүү, хөрөнгө"/>
      <sheetName val="З-ТМБ-11.1 орлого зарлага"/>
    </sheetNames>
    <sheetDataSet>
      <sheetData sheetId="0"/>
      <sheetData sheetId="1"/>
      <sheetData sheetId="2"/>
      <sheetData sheetId="3"/>
      <sheetData sheetId="4">
        <row r="11">
          <cell r="W11">
            <v>60</v>
          </cell>
          <cell r="AD11">
            <v>76</v>
          </cell>
          <cell r="AF11">
            <v>0</v>
          </cell>
          <cell r="AG11">
            <v>0</v>
          </cell>
          <cell r="AK11">
            <v>76</v>
          </cell>
          <cell r="AM11">
            <v>8</v>
          </cell>
          <cell r="AN11">
            <v>0</v>
          </cell>
          <cell r="AO11">
            <v>1</v>
          </cell>
          <cell r="AP11">
            <v>646</v>
          </cell>
          <cell r="AQ11">
            <v>310</v>
          </cell>
          <cell r="AR11">
            <v>329</v>
          </cell>
          <cell r="AT11">
            <v>596</v>
          </cell>
          <cell r="AU11">
            <v>289</v>
          </cell>
          <cell r="AV11">
            <v>307</v>
          </cell>
          <cell r="AX11">
            <v>25</v>
          </cell>
          <cell r="BB11">
            <v>25</v>
          </cell>
          <cell r="BE11">
            <v>9</v>
          </cell>
          <cell r="BF11">
            <v>9</v>
          </cell>
          <cell r="BO11">
            <v>531</v>
          </cell>
          <cell r="BP11">
            <v>257</v>
          </cell>
          <cell r="BQ11">
            <v>274</v>
          </cell>
          <cell r="BS11">
            <v>288</v>
          </cell>
          <cell r="BW11">
            <v>903</v>
          </cell>
          <cell r="CF11">
            <v>79</v>
          </cell>
          <cell r="CN11">
            <v>21</v>
          </cell>
        </row>
      </sheetData>
      <sheetData sheetId="5">
        <row r="11">
          <cell r="C11">
            <v>57</v>
          </cell>
          <cell r="Y11">
            <v>57</v>
          </cell>
          <cell r="Z11">
            <v>0</v>
          </cell>
          <cell r="AA11">
            <v>0</v>
          </cell>
          <cell r="AH11">
            <v>50</v>
          </cell>
          <cell r="AI11">
            <v>6</v>
          </cell>
          <cell r="AJ11">
            <v>1</v>
          </cell>
          <cell r="AK11">
            <v>0</v>
          </cell>
          <cell r="AL11">
            <v>481</v>
          </cell>
          <cell r="AM11">
            <v>237</v>
          </cell>
          <cell r="AN11">
            <v>244</v>
          </cell>
          <cell r="AP11">
            <v>431</v>
          </cell>
          <cell r="AQ11">
            <v>214</v>
          </cell>
          <cell r="AR11">
            <v>217</v>
          </cell>
          <cell r="AT11">
            <v>24</v>
          </cell>
          <cell r="AU11">
            <v>11</v>
          </cell>
          <cell r="AV11">
            <v>13</v>
          </cell>
          <cell r="AX11">
            <v>26</v>
          </cell>
          <cell r="BA11">
            <v>12</v>
          </cell>
          <cell r="BB11">
            <v>14</v>
          </cell>
          <cell r="BK11">
            <v>456</v>
          </cell>
          <cell r="BL11">
            <v>232</v>
          </cell>
          <cell r="BM11">
            <v>224</v>
          </cell>
          <cell r="BO11">
            <v>255</v>
          </cell>
          <cell r="BP11">
            <v>114</v>
          </cell>
          <cell r="BQ11">
            <v>141</v>
          </cell>
          <cell r="BS11">
            <v>60</v>
          </cell>
          <cell r="BU11">
            <v>37</v>
          </cell>
          <cell r="BY11">
            <v>42</v>
          </cell>
          <cell r="CC11">
            <v>36</v>
          </cell>
          <cell r="CE11">
            <v>71</v>
          </cell>
        </row>
      </sheetData>
      <sheetData sheetId="6"/>
      <sheetData sheetId="7"/>
      <sheetData sheetId="8">
        <row r="11">
          <cell r="R11">
            <v>42</v>
          </cell>
        </row>
      </sheetData>
      <sheetData sheetId="9">
        <row r="15">
          <cell r="CS15">
            <v>1563</v>
          </cell>
        </row>
      </sheetData>
      <sheetData sheetId="10"/>
      <sheetData sheetId="11"/>
      <sheetData sheetId="12">
        <row r="66">
          <cell r="C66">
            <v>38294</v>
          </cell>
          <cell r="D66">
            <v>1299</v>
          </cell>
          <cell r="E66">
            <v>2564</v>
          </cell>
          <cell r="F66">
            <v>597</v>
          </cell>
          <cell r="H66">
            <v>19649</v>
          </cell>
          <cell r="I66">
            <v>7058</v>
          </cell>
          <cell r="J66">
            <v>6761</v>
          </cell>
          <cell r="L66">
            <v>366</v>
          </cell>
        </row>
        <row r="67">
          <cell r="C67">
            <v>24179</v>
          </cell>
          <cell r="D67">
            <v>817</v>
          </cell>
          <cell r="E67">
            <v>1613</v>
          </cell>
          <cell r="F67">
            <v>350</v>
          </cell>
          <cell r="H67">
            <v>11830</v>
          </cell>
          <cell r="I67">
            <v>4803</v>
          </cell>
          <cell r="J67">
            <v>4548</v>
          </cell>
          <cell r="L67">
            <v>218</v>
          </cell>
        </row>
        <row r="68">
          <cell r="C68">
            <v>14115</v>
          </cell>
          <cell r="D68">
            <v>482</v>
          </cell>
          <cell r="E68">
            <v>951</v>
          </cell>
          <cell r="F68">
            <v>247</v>
          </cell>
          <cell r="H68">
            <v>7819</v>
          </cell>
          <cell r="I68">
            <v>2255</v>
          </cell>
          <cell r="J68">
            <v>2213</v>
          </cell>
          <cell r="L68">
            <v>148</v>
          </cell>
        </row>
      </sheetData>
      <sheetData sheetId="13">
        <row r="12">
          <cell r="G12">
            <v>38294</v>
          </cell>
          <cell r="H12">
            <v>24179</v>
          </cell>
          <cell r="I12">
            <v>14115</v>
          </cell>
          <cell r="J12">
            <v>4460</v>
          </cell>
          <cell r="K12">
            <v>2780</v>
          </cell>
          <cell r="L12">
            <v>1680</v>
          </cell>
          <cell r="P12">
            <v>638</v>
          </cell>
          <cell r="Q12">
            <v>372</v>
          </cell>
          <cell r="R12">
            <v>266</v>
          </cell>
          <cell r="S12">
            <v>1998</v>
          </cell>
          <cell r="T12">
            <v>1239</v>
          </cell>
          <cell r="U12">
            <v>759</v>
          </cell>
          <cell r="Y12">
            <v>661</v>
          </cell>
          <cell r="Z12">
            <v>445</v>
          </cell>
          <cell r="AA12">
            <v>216</v>
          </cell>
          <cell r="AB12">
            <v>566</v>
          </cell>
          <cell r="AC12">
            <v>374</v>
          </cell>
          <cell r="AD12">
            <v>192</v>
          </cell>
          <cell r="AE12">
            <v>597</v>
          </cell>
          <cell r="AF12">
            <v>350</v>
          </cell>
          <cell r="AG12">
            <v>247</v>
          </cell>
          <cell r="AK12">
            <v>10494</v>
          </cell>
          <cell r="AL12">
            <v>5502</v>
          </cell>
          <cell r="AM12">
            <v>4992</v>
          </cell>
          <cell r="AQ12">
            <v>9155</v>
          </cell>
          <cell r="AR12">
            <v>6328</v>
          </cell>
          <cell r="AS12">
            <v>2827</v>
          </cell>
          <cell r="DP12">
            <v>20124</v>
          </cell>
          <cell r="DS12">
            <v>1990</v>
          </cell>
          <cell r="DV12">
            <v>605</v>
          </cell>
          <cell r="DY12">
            <v>6761</v>
          </cell>
          <cell r="EB12">
            <v>10402</v>
          </cell>
          <cell r="EE12">
            <v>366</v>
          </cell>
        </row>
      </sheetData>
      <sheetData sheetId="14">
        <row r="17">
          <cell r="P17">
            <v>638</v>
          </cell>
          <cell r="Q17">
            <v>372</v>
          </cell>
          <cell r="R17">
            <v>266</v>
          </cell>
          <cell r="S17">
            <v>1998</v>
          </cell>
          <cell r="T17">
            <v>1239</v>
          </cell>
          <cell r="U17">
            <v>759</v>
          </cell>
          <cell r="Y17">
            <v>661</v>
          </cell>
          <cell r="Z17">
            <v>445</v>
          </cell>
          <cell r="AA17">
            <v>216</v>
          </cell>
          <cell r="AB17">
            <v>566</v>
          </cell>
          <cell r="AC17">
            <v>374</v>
          </cell>
          <cell r="AD17">
            <v>192</v>
          </cell>
          <cell r="AE17">
            <v>597</v>
          </cell>
          <cell r="AF17">
            <v>350</v>
          </cell>
          <cell r="AG17">
            <v>247</v>
          </cell>
          <cell r="AK17">
            <v>10494</v>
          </cell>
          <cell r="AL17">
            <v>5502</v>
          </cell>
          <cell r="AM17">
            <v>4992</v>
          </cell>
          <cell r="AQ17">
            <v>9155</v>
          </cell>
          <cell r="AR17">
            <v>6328</v>
          </cell>
          <cell r="AS17">
            <v>2827</v>
          </cell>
          <cell r="AT17">
            <v>7058</v>
          </cell>
          <cell r="AU17">
            <v>4803</v>
          </cell>
          <cell r="AV17">
            <v>2255</v>
          </cell>
          <cell r="DS17">
            <v>1990</v>
          </cell>
          <cell r="DV17">
            <v>605</v>
          </cell>
          <cell r="DY17">
            <v>6761</v>
          </cell>
          <cell r="EB17">
            <v>10402</v>
          </cell>
          <cell r="EE17">
            <v>366</v>
          </cell>
        </row>
      </sheetData>
      <sheetData sheetId="15">
        <row r="13">
          <cell r="N13">
            <v>638</v>
          </cell>
          <cell r="O13">
            <v>372</v>
          </cell>
          <cell r="P13">
            <v>266</v>
          </cell>
          <cell r="Q13">
            <v>1998</v>
          </cell>
          <cell r="R13">
            <v>1239</v>
          </cell>
          <cell r="S13">
            <v>759</v>
          </cell>
          <cell r="W13">
            <v>661</v>
          </cell>
          <cell r="X13">
            <v>445</v>
          </cell>
          <cell r="Y13">
            <v>216</v>
          </cell>
          <cell r="Z13">
            <v>566</v>
          </cell>
          <cell r="AA13">
            <v>374</v>
          </cell>
          <cell r="AB13">
            <v>192</v>
          </cell>
          <cell r="AI13">
            <v>10494</v>
          </cell>
          <cell r="AJ13">
            <v>5502</v>
          </cell>
          <cell r="AK13">
            <v>4992</v>
          </cell>
          <cell r="AO13">
            <v>9155</v>
          </cell>
          <cell r="AP13">
            <v>6328</v>
          </cell>
          <cell r="AQ13">
            <v>2827</v>
          </cell>
          <cell r="DQ13">
            <v>1990</v>
          </cell>
          <cell r="DT13">
            <v>605</v>
          </cell>
          <cell r="DW13">
            <v>6761</v>
          </cell>
          <cell r="DZ13">
            <v>10402</v>
          </cell>
          <cell r="EC13">
            <v>366</v>
          </cell>
        </row>
      </sheetData>
      <sheetData sheetId="16"/>
      <sheetData sheetId="17"/>
      <sheetData sheetId="18"/>
      <sheetData sheetId="19"/>
      <sheetData sheetId="20">
        <row r="19">
          <cell r="K19">
            <v>126</v>
          </cell>
          <cell r="L19">
            <v>82</v>
          </cell>
          <cell r="M19">
            <v>44</v>
          </cell>
          <cell r="N19">
            <v>182</v>
          </cell>
          <cell r="O19">
            <v>111</v>
          </cell>
          <cell r="P19">
            <v>71</v>
          </cell>
          <cell r="Q19">
            <v>42</v>
          </cell>
          <cell r="R19">
            <v>21</v>
          </cell>
          <cell r="S19">
            <v>21</v>
          </cell>
        </row>
      </sheetData>
      <sheetData sheetId="21">
        <row r="11">
          <cell r="H11">
            <v>638</v>
          </cell>
          <cell r="I11">
            <v>372</v>
          </cell>
          <cell r="J11">
            <v>266</v>
          </cell>
          <cell r="K11">
            <v>661</v>
          </cell>
          <cell r="L11">
            <v>445</v>
          </cell>
          <cell r="M11">
            <v>216</v>
          </cell>
          <cell r="N11">
            <v>10382</v>
          </cell>
          <cell r="O11">
            <v>5453</v>
          </cell>
          <cell r="P11">
            <v>4929</v>
          </cell>
          <cell r="Q11">
            <v>9152</v>
          </cell>
          <cell r="R11">
            <v>6325</v>
          </cell>
          <cell r="S11">
            <v>2827</v>
          </cell>
          <cell r="AU11">
            <v>280</v>
          </cell>
          <cell r="AV11">
            <v>139</v>
          </cell>
          <cell r="AW11">
            <v>141</v>
          </cell>
          <cell r="AX11">
            <v>108</v>
          </cell>
          <cell r="AY11">
            <v>67</v>
          </cell>
          <cell r="AZ11">
            <v>41</v>
          </cell>
          <cell r="BA11">
            <v>2</v>
          </cell>
          <cell r="BB11">
            <v>2</v>
          </cell>
          <cell r="BC11">
            <v>0</v>
          </cell>
          <cell r="BD11">
            <v>21</v>
          </cell>
          <cell r="BE11">
            <v>11</v>
          </cell>
          <cell r="BF11">
            <v>10</v>
          </cell>
        </row>
      </sheetData>
      <sheetData sheetId="22">
        <row r="12">
          <cell r="F12">
            <v>638</v>
          </cell>
          <cell r="G12">
            <v>372</v>
          </cell>
          <cell r="H12">
            <v>266</v>
          </cell>
          <cell r="I12">
            <v>661</v>
          </cell>
          <cell r="J12">
            <v>445</v>
          </cell>
          <cell r="K12">
            <v>216</v>
          </cell>
          <cell r="L12">
            <v>10382</v>
          </cell>
          <cell r="M12">
            <v>5453</v>
          </cell>
          <cell r="N12">
            <v>4929</v>
          </cell>
          <cell r="O12">
            <v>9152</v>
          </cell>
          <cell r="P12">
            <v>6325</v>
          </cell>
          <cell r="Q12">
            <v>2827</v>
          </cell>
          <cell r="R12">
            <v>366</v>
          </cell>
          <cell r="S12">
            <v>218</v>
          </cell>
          <cell r="T12">
            <v>148</v>
          </cell>
          <cell r="AQ12">
            <v>280</v>
          </cell>
          <cell r="AR12">
            <v>139</v>
          </cell>
          <cell r="AS12">
            <v>141</v>
          </cell>
          <cell r="AT12">
            <v>108</v>
          </cell>
          <cell r="AU12">
            <v>67</v>
          </cell>
          <cell r="AV12">
            <v>41</v>
          </cell>
          <cell r="AW12">
            <v>2</v>
          </cell>
          <cell r="AX12">
            <v>2</v>
          </cell>
          <cell r="AY12">
            <v>0</v>
          </cell>
          <cell r="AZ12">
            <v>21</v>
          </cell>
          <cell r="BA12">
            <v>11</v>
          </cell>
          <cell r="BB12">
            <v>10</v>
          </cell>
          <cell r="BC12">
            <v>155</v>
          </cell>
          <cell r="BD12">
            <v>63</v>
          </cell>
          <cell r="BE12">
            <v>92</v>
          </cell>
        </row>
      </sheetData>
      <sheetData sheetId="23">
        <row r="12">
          <cell r="H12">
            <v>638</v>
          </cell>
          <cell r="I12">
            <v>372</v>
          </cell>
          <cell r="J12">
            <v>266</v>
          </cell>
          <cell r="K12">
            <v>661</v>
          </cell>
          <cell r="L12">
            <v>445</v>
          </cell>
          <cell r="M12">
            <v>216</v>
          </cell>
          <cell r="N12">
            <v>10382</v>
          </cell>
          <cell r="O12">
            <v>5453</v>
          </cell>
          <cell r="P12">
            <v>4929</v>
          </cell>
          <cell r="Q12">
            <v>9152</v>
          </cell>
          <cell r="R12">
            <v>6325</v>
          </cell>
          <cell r="S12">
            <v>2827</v>
          </cell>
          <cell r="T12">
            <v>366</v>
          </cell>
          <cell r="U12">
            <v>218</v>
          </cell>
          <cell r="V12">
            <v>148</v>
          </cell>
          <cell r="AU12">
            <v>280</v>
          </cell>
          <cell r="AV12">
            <v>139</v>
          </cell>
          <cell r="AW12">
            <v>141</v>
          </cell>
          <cell r="AX12">
            <v>108</v>
          </cell>
          <cell r="AY12">
            <v>67</v>
          </cell>
          <cell r="AZ12">
            <v>41</v>
          </cell>
          <cell r="BA12">
            <v>2</v>
          </cell>
          <cell r="BB12">
            <v>2</v>
          </cell>
          <cell r="BC12">
            <v>0</v>
          </cell>
          <cell r="BD12">
            <v>21</v>
          </cell>
          <cell r="BE12">
            <v>11</v>
          </cell>
          <cell r="BF12">
            <v>10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BK68"/>
  <sheetViews>
    <sheetView tabSelected="1" view="pageBreakPreview" topLeftCell="A16" zoomScale="70" zoomScaleNormal="90" zoomScaleSheetLayoutView="70" workbookViewId="0">
      <selection activeCell="J61" sqref="J61"/>
    </sheetView>
  </sheetViews>
  <sheetFormatPr defaultColWidth="8.85546875" defaultRowHeight="15"/>
  <cols>
    <col min="1" max="1" width="18.85546875" style="399" customWidth="1"/>
    <col min="2" max="2" width="6" style="399" customWidth="1"/>
    <col min="3" max="3" width="13.5703125" style="399" customWidth="1"/>
    <col min="4" max="4" width="12" style="399" customWidth="1"/>
    <col min="5" max="5" width="15.7109375" style="399" customWidth="1"/>
    <col min="6" max="6" width="14" style="399" customWidth="1"/>
    <col min="7" max="7" width="16.7109375" style="399" customWidth="1"/>
    <col min="8" max="8" width="15.42578125" style="399" customWidth="1"/>
    <col min="9" max="9" width="16.28515625" style="399" customWidth="1"/>
    <col min="10" max="10" width="21.140625" style="399" customWidth="1"/>
    <col min="11" max="11" width="14.42578125" style="399" customWidth="1"/>
    <col min="12" max="12" width="17.42578125" style="399" customWidth="1"/>
    <col min="13" max="13" width="5.5703125" style="399" customWidth="1"/>
    <col min="14" max="14" width="13.7109375" style="399" customWidth="1"/>
    <col min="15" max="15" width="12.28515625" style="399" customWidth="1"/>
    <col min="16" max="16" width="10.42578125" style="399" customWidth="1"/>
    <col min="17" max="17" width="12.42578125" style="399" customWidth="1"/>
    <col min="18" max="18" width="7.85546875" style="399" customWidth="1"/>
    <col min="19" max="19" width="7.7109375" style="399" customWidth="1"/>
    <col min="20" max="20" width="10.5703125" style="536" customWidth="1"/>
    <col min="21" max="21" width="11.7109375" style="399" customWidth="1"/>
    <col min="22" max="22" width="10.7109375" style="399" customWidth="1"/>
    <col min="23" max="23" width="12.42578125" style="399" customWidth="1"/>
    <col min="24" max="24" width="6.42578125" style="396" bestFit="1" customWidth="1"/>
    <col min="25" max="25" width="10.140625" style="396" bestFit="1" customWidth="1"/>
    <col min="26" max="26" width="8.7109375" style="396" customWidth="1"/>
    <col min="27" max="27" width="10.85546875" style="396" customWidth="1"/>
    <col min="28" max="240" width="8.85546875" style="399"/>
    <col min="241" max="241" width="5.7109375" style="399" customWidth="1"/>
    <col min="242" max="242" width="13.42578125" style="399" customWidth="1"/>
    <col min="243" max="249" width="5.85546875" style="399" customWidth="1"/>
    <col min="250" max="254" width="6.7109375" style="399" customWidth="1"/>
    <col min="255" max="255" width="9.42578125" style="399" customWidth="1"/>
    <col min="256" max="256" width="5.7109375" style="399" customWidth="1"/>
    <col min="257" max="264" width="6.7109375" style="399" customWidth="1"/>
    <col min="265" max="267" width="7.85546875" style="399" customWidth="1"/>
    <col min="268" max="271" width="7" style="399" customWidth="1"/>
    <col min="272" max="272" width="8.42578125" style="399" customWidth="1"/>
    <col min="273" max="274" width="9.28515625" style="399" customWidth="1"/>
    <col min="275" max="496" width="8.85546875" style="399"/>
    <col min="497" max="497" width="5.7109375" style="399" customWidth="1"/>
    <col min="498" max="498" width="13.42578125" style="399" customWidth="1"/>
    <col min="499" max="505" width="5.85546875" style="399" customWidth="1"/>
    <col min="506" max="510" width="6.7109375" style="399" customWidth="1"/>
    <col min="511" max="511" width="9.42578125" style="399" customWidth="1"/>
    <col min="512" max="512" width="5.7109375" style="399" customWidth="1"/>
    <col min="513" max="520" width="6.7109375" style="399" customWidth="1"/>
    <col min="521" max="523" width="7.85546875" style="399" customWidth="1"/>
    <col min="524" max="527" width="7" style="399" customWidth="1"/>
    <col min="528" max="528" width="8.42578125" style="399" customWidth="1"/>
    <col min="529" max="530" width="9.28515625" style="399" customWidth="1"/>
    <col min="531" max="752" width="8.85546875" style="399"/>
    <col min="753" max="753" width="5.7109375" style="399" customWidth="1"/>
    <col min="754" max="754" width="13.42578125" style="399" customWidth="1"/>
    <col min="755" max="761" width="5.85546875" style="399" customWidth="1"/>
    <col min="762" max="766" width="6.7109375" style="399" customWidth="1"/>
    <col min="767" max="767" width="9.42578125" style="399" customWidth="1"/>
    <col min="768" max="768" width="5.7109375" style="399" customWidth="1"/>
    <col min="769" max="776" width="6.7109375" style="399" customWidth="1"/>
    <col min="777" max="779" width="7.85546875" style="399" customWidth="1"/>
    <col min="780" max="783" width="7" style="399" customWidth="1"/>
    <col min="784" max="784" width="8.42578125" style="399" customWidth="1"/>
    <col min="785" max="786" width="9.28515625" style="399" customWidth="1"/>
    <col min="787" max="1008" width="8.85546875" style="399"/>
    <col min="1009" max="1009" width="5.7109375" style="399" customWidth="1"/>
    <col min="1010" max="1010" width="13.42578125" style="399" customWidth="1"/>
    <col min="1011" max="1017" width="5.85546875" style="399" customWidth="1"/>
    <col min="1018" max="1022" width="6.7109375" style="399" customWidth="1"/>
    <col min="1023" max="1023" width="9.42578125" style="399" customWidth="1"/>
    <col min="1024" max="1024" width="5.7109375" style="399" customWidth="1"/>
    <col min="1025" max="1032" width="6.7109375" style="399" customWidth="1"/>
    <col min="1033" max="1035" width="7.85546875" style="399" customWidth="1"/>
    <col min="1036" max="1039" width="7" style="399" customWidth="1"/>
    <col min="1040" max="1040" width="8.42578125" style="399" customWidth="1"/>
    <col min="1041" max="1042" width="9.28515625" style="399" customWidth="1"/>
    <col min="1043" max="1264" width="8.85546875" style="399"/>
    <col min="1265" max="1265" width="5.7109375" style="399" customWidth="1"/>
    <col min="1266" max="1266" width="13.42578125" style="399" customWidth="1"/>
    <col min="1267" max="1273" width="5.85546875" style="399" customWidth="1"/>
    <col min="1274" max="1278" width="6.7109375" style="399" customWidth="1"/>
    <col min="1279" max="1279" width="9.42578125" style="399" customWidth="1"/>
    <col min="1280" max="1280" width="5.7109375" style="399" customWidth="1"/>
    <col min="1281" max="1288" width="6.7109375" style="399" customWidth="1"/>
    <col min="1289" max="1291" width="7.85546875" style="399" customWidth="1"/>
    <col min="1292" max="1295" width="7" style="399" customWidth="1"/>
    <col min="1296" max="1296" width="8.42578125" style="399" customWidth="1"/>
    <col min="1297" max="1298" width="9.28515625" style="399" customWidth="1"/>
    <col min="1299" max="1520" width="8.85546875" style="399"/>
    <col min="1521" max="1521" width="5.7109375" style="399" customWidth="1"/>
    <col min="1522" max="1522" width="13.42578125" style="399" customWidth="1"/>
    <col min="1523" max="1529" width="5.85546875" style="399" customWidth="1"/>
    <col min="1530" max="1534" width="6.7109375" style="399" customWidth="1"/>
    <col min="1535" max="1535" width="9.42578125" style="399" customWidth="1"/>
    <col min="1536" max="1536" width="5.7109375" style="399" customWidth="1"/>
    <col min="1537" max="1544" width="6.7109375" style="399" customWidth="1"/>
    <col min="1545" max="1547" width="7.85546875" style="399" customWidth="1"/>
    <col min="1548" max="1551" width="7" style="399" customWidth="1"/>
    <col min="1552" max="1552" width="8.42578125" style="399" customWidth="1"/>
    <col min="1553" max="1554" width="9.28515625" style="399" customWidth="1"/>
    <col min="1555" max="1776" width="8.85546875" style="399"/>
    <col min="1777" max="1777" width="5.7109375" style="399" customWidth="1"/>
    <col min="1778" max="1778" width="13.42578125" style="399" customWidth="1"/>
    <col min="1779" max="1785" width="5.85546875" style="399" customWidth="1"/>
    <col min="1786" max="1790" width="6.7109375" style="399" customWidth="1"/>
    <col min="1791" max="1791" width="9.42578125" style="399" customWidth="1"/>
    <col min="1792" max="1792" width="5.7109375" style="399" customWidth="1"/>
    <col min="1793" max="1800" width="6.7109375" style="399" customWidth="1"/>
    <col min="1801" max="1803" width="7.85546875" style="399" customWidth="1"/>
    <col min="1804" max="1807" width="7" style="399" customWidth="1"/>
    <col min="1808" max="1808" width="8.42578125" style="399" customWidth="1"/>
    <col min="1809" max="1810" width="9.28515625" style="399" customWidth="1"/>
    <col min="1811" max="2032" width="8.85546875" style="399"/>
    <col min="2033" max="2033" width="5.7109375" style="399" customWidth="1"/>
    <col min="2034" max="2034" width="13.42578125" style="399" customWidth="1"/>
    <col min="2035" max="2041" width="5.85546875" style="399" customWidth="1"/>
    <col min="2042" max="2046" width="6.7109375" style="399" customWidth="1"/>
    <col min="2047" max="2047" width="9.42578125" style="399" customWidth="1"/>
    <col min="2048" max="2048" width="5.7109375" style="399" customWidth="1"/>
    <col min="2049" max="2056" width="6.7109375" style="399" customWidth="1"/>
    <col min="2057" max="2059" width="7.85546875" style="399" customWidth="1"/>
    <col min="2060" max="2063" width="7" style="399" customWidth="1"/>
    <col min="2064" max="2064" width="8.42578125" style="399" customWidth="1"/>
    <col min="2065" max="2066" width="9.28515625" style="399" customWidth="1"/>
    <col min="2067" max="2288" width="8.85546875" style="399"/>
    <col min="2289" max="2289" width="5.7109375" style="399" customWidth="1"/>
    <col min="2290" max="2290" width="13.42578125" style="399" customWidth="1"/>
    <col min="2291" max="2297" width="5.85546875" style="399" customWidth="1"/>
    <col min="2298" max="2302" width="6.7109375" style="399" customWidth="1"/>
    <col min="2303" max="2303" width="9.42578125" style="399" customWidth="1"/>
    <col min="2304" max="2304" width="5.7109375" style="399" customWidth="1"/>
    <col min="2305" max="2312" width="6.7109375" style="399" customWidth="1"/>
    <col min="2313" max="2315" width="7.85546875" style="399" customWidth="1"/>
    <col min="2316" max="2319" width="7" style="399" customWidth="1"/>
    <col min="2320" max="2320" width="8.42578125" style="399" customWidth="1"/>
    <col min="2321" max="2322" width="9.28515625" style="399" customWidth="1"/>
    <col min="2323" max="2544" width="8.85546875" style="399"/>
    <col min="2545" max="2545" width="5.7109375" style="399" customWidth="1"/>
    <col min="2546" max="2546" width="13.42578125" style="399" customWidth="1"/>
    <col min="2547" max="2553" width="5.85546875" style="399" customWidth="1"/>
    <col min="2554" max="2558" width="6.7109375" style="399" customWidth="1"/>
    <col min="2559" max="2559" width="9.42578125" style="399" customWidth="1"/>
    <col min="2560" max="2560" width="5.7109375" style="399" customWidth="1"/>
    <col min="2561" max="2568" width="6.7109375" style="399" customWidth="1"/>
    <col min="2569" max="2571" width="7.85546875" style="399" customWidth="1"/>
    <col min="2572" max="2575" width="7" style="399" customWidth="1"/>
    <col min="2576" max="2576" width="8.42578125" style="399" customWidth="1"/>
    <col min="2577" max="2578" width="9.28515625" style="399" customWidth="1"/>
    <col min="2579" max="2800" width="8.85546875" style="399"/>
    <col min="2801" max="2801" width="5.7109375" style="399" customWidth="1"/>
    <col min="2802" max="2802" width="13.42578125" style="399" customWidth="1"/>
    <col min="2803" max="2809" width="5.85546875" style="399" customWidth="1"/>
    <col min="2810" max="2814" width="6.7109375" style="399" customWidth="1"/>
    <col min="2815" max="2815" width="9.42578125" style="399" customWidth="1"/>
    <col min="2816" max="2816" width="5.7109375" style="399" customWidth="1"/>
    <col min="2817" max="2824" width="6.7109375" style="399" customWidth="1"/>
    <col min="2825" max="2827" width="7.85546875" style="399" customWidth="1"/>
    <col min="2828" max="2831" width="7" style="399" customWidth="1"/>
    <col min="2832" max="2832" width="8.42578125" style="399" customWidth="1"/>
    <col min="2833" max="2834" width="9.28515625" style="399" customWidth="1"/>
    <col min="2835" max="3056" width="8.85546875" style="399"/>
    <col min="3057" max="3057" width="5.7109375" style="399" customWidth="1"/>
    <col min="3058" max="3058" width="13.42578125" style="399" customWidth="1"/>
    <col min="3059" max="3065" width="5.85546875" style="399" customWidth="1"/>
    <col min="3066" max="3070" width="6.7109375" style="399" customWidth="1"/>
    <col min="3071" max="3071" width="9.42578125" style="399" customWidth="1"/>
    <col min="3072" max="3072" width="5.7109375" style="399" customWidth="1"/>
    <col min="3073" max="3080" width="6.7109375" style="399" customWidth="1"/>
    <col min="3081" max="3083" width="7.85546875" style="399" customWidth="1"/>
    <col min="3084" max="3087" width="7" style="399" customWidth="1"/>
    <col min="3088" max="3088" width="8.42578125" style="399" customWidth="1"/>
    <col min="3089" max="3090" width="9.28515625" style="399" customWidth="1"/>
    <col min="3091" max="3312" width="8.85546875" style="399"/>
    <col min="3313" max="3313" width="5.7109375" style="399" customWidth="1"/>
    <col min="3314" max="3314" width="13.42578125" style="399" customWidth="1"/>
    <col min="3315" max="3321" width="5.85546875" style="399" customWidth="1"/>
    <col min="3322" max="3326" width="6.7109375" style="399" customWidth="1"/>
    <col min="3327" max="3327" width="9.42578125" style="399" customWidth="1"/>
    <col min="3328" max="3328" width="5.7109375" style="399" customWidth="1"/>
    <col min="3329" max="3336" width="6.7109375" style="399" customWidth="1"/>
    <col min="3337" max="3339" width="7.85546875" style="399" customWidth="1"/>
    <col min="3340" max="3343" width="7" style="399" customWidth="1"/>
    <col min="3344" max="3344" width="8.42578125" style="399" customWidth="1"/>
    <col min="3345" max="3346" width="9.28515625" style="399" customWidth="1"/>
    <col min="3347" max="3568" width="8.85546875" style="399"/>
    <col min="3569" max="3569" width="5.7109375" style="399" customWidth="1"/>
    <col min="3570" max="3570" width="13.42578125" style="399" customWidth="1"/>
    <col min="3571" max="3577" width="5.85546875" style="399" customWidth="1"/>
    <col min="3578" max="3582" width="6.7109375" style="399" customWidth="1"/>
    <col min="3583" max="3583" width="9.42578125" style="399" customWidth="1"/>
    <col min="3584" max="3584" width="5.7109375" style="399" customWidth="1"/>
    <col min="3585" max="3592" width="6.7109375" style="399" customWidth="1"/>
    <col min="3593" max="3595" width="7.85546875" style="399" customWidth="1"/>
    <col min="3596" max="3599" width="7" style="399" customWidth="1"/>
    <col min="3600" max="3600" width="8.42578125" style="399" customWidth="1"/>
    <col min="3601" max="3602" width="9.28515625" style="399" customWidth="1"/>
    <col min="3603" max="3824" width="8.85546875" style="399"/>
    <col min="3825" max="3825" width="5.7109375" style="399" customWidth="1"/>
    <col min="3826" max="3826" width="13.42578125" style="399" customWidth="1"/>
    <col min="3827" max="3833" width="5.85546875" style="399" customWidth="1"/>
    <col min="3834" max="3838" width="6.7109375" style="399" customWidth="1"/>
    <col min="3839" max="3839" width="9.42578125" style="399" customWidth="1"/>
    <col min="3840" max="3840" width="5.7109375" style="399" customWidth="1"/>
    <col min="3841" max="3848" width="6.7109375" style="399" customWidth="1"/>
    <col min="3849" max="3851" width="7.85546875" style="399" customWidth="1"/>
    <col min="3852" max="3855" width="7" style="399" customWidth="1"/>
    <col min="3856" max="3856" width="8.42578125" style="399" customWidth="1"/>
    <col min="3857" max="3858" width="9.28515625" style="399" customWidth="1"/>
    <col min="3859" max="4080" width="8.85546875" style="399"/>
    <col min="4081" max="4081" width="5.7109375" style="399" customWidth="1"/>
    <col min="4082" max="4082" width="13.42578125" style="399" customWidth="1"/>
    <col min="4083" max="4089" width="5.85546875" style="399" customWidth="1"/>
    <col min="4090" max="4094" width="6.7109375" style="399" customWidth="1"/>
    <col min="4095" max="4095" width="9.42578125" style="399" customWidth="1"/>
    <col min="4096" max="4096" width="5.7109375" style="399" customWidth="1"/>
    <col min="4097" max="4104" width="6.7109375" style="399" customWidth="1"/>
    <col min="4105" max="4107" width="7.85546875" style="399" customWidth="1"/>
    <col min="4108" max="4111" width="7" style="399" customWidth="1"/>
    <col min="4112" max="4112" width="8.42578125" style="399" customWidth="1"/>
    <col min="4113" max="4114" width="9.28515625" style="399" customWidth="1"/>
    <col min="4115" max="4336" width="8.85546875" style="399"/>
    <col min="4337" max="4337" width="5.7109375" style="399" customWidth="1"/>
    <col min="4338" max="4338" width="13.42578125" style="399" customWidth="1"/>
    <col min="4339" max="4345" width="5.85546875" style="399" customWidth="1"/>
    <col min="4346" max="4350" width="6.7109375" style="399" customWidth="1"/>
    <col min="4351" max="4351" width="9.42578125" style="399" customWidth="1"/>
    <col min="4352" max="4352" width="5.7109375" style="399" customWidth="1"/>
    <col min="4353" max="4360" width="6.7109375" style="399" customWidth="1"/>
    <col min="4361" max="4363" width="7.85546875" style="399" customWidth="1"/>
    <col min="4364" max="4367" width="7" style="399" customWidth="1"/>
    <col min="4368" max="4368" width="8.42578125" style="399" customWidth="1"/>
    <col min="4369" max="4370" width="9.28515625" style="399" customWidth="1"/>
    <col min="4371" max="4592" width="8.85546875" style="399"/>
    <col min="4593" max="4593" width="5.7109375" style="399" customWidth="1"/>
    <col min="4594" max="4594" width="13.42578125" style="399" customWidth="1"/>
    <col min="4595" max="4601" width="5.85546875" style="399" customWidth="1"/>
    <col min="4602" max="4606" width="6.7109375" style="399" customWidth="1"/>
    <col min="4607" max="4607" width="9.42578125" style="399" customWidth="1"/>
    <col min="4608" max="4608" width="5.7109375" style="399" customWidth="1"/>
    <col min="4609" max="4616" width="6.7109375" style="399" customWidth="1"/>
    <col min="4617" max="4619" width="7.85546875" style="399" customWidth="1"/>
    <col min="4620" max="4623" width="7" style="399" customWidth="1"/>
    <col min="4624" max="4624" width="8.42578125" style="399" customWidth="1"/>
    <col min="4625" max="4626" width="9.28515625" style="399" customWidth="1"/>
    <col min="4627" max="4848" width="8.85546875" style="399"/>
    <col min="4849" max="4849" width="5.7109375" style="399" customWidth="1"/>
    <col min="4850" max="4850" width="13.42578125" style="399" customWidth="1"/>
    <col min="4851" max="4857" width="5.85546875" style="399" customWidth="1"/>
    <col min="4858" max="4862" width="6.7109375" style="399" customWidth="1"/>
    <col min="4863" max="4863" width="9.42578125" style="399" customWidth="1"/>
    <col min="4864" max="4864" width="5.7109375" style="399" customWidth="1"/>
    <col min="4865" max="4872" width="6.7109375" style="399" customWidth="1"/>
    <col min="4873" max="4875" width="7.85546875" style="399" customWidth="1"/>
    <col min="4876" max="4879" width="7" style="399" customWidth="1"/>
    <col min="4880" max="4880" width="8.42578125" style="399" customWidth="1"/>
    <col min="4881" max="4882" width="9.28515625" style="399" customWidth="1"/>
    <col min="4883" max="5104" width="8.85546875" style="399"/>
    <col min="5105" max="5105" width="5.7109375" style="399" customWidth="1"/>
    <col min="5106" max="5106" width="13.42578125" style="399" customWidth="1"/>
    <col min="5107" max="5113" width="5.85546875" style="399" customWidth="1"/>
    <col min="5114" max="5118" width="6.7109375" style="399" customWidth="1"/>
    <col min="5119" max="5119" width="9.42578125" style="399" customWidth="1"/>
    <col min="5120" max="5120" width="5.7109375" style="399" customWidth="1"/>
    <col min="5121" max="5128" width="6.7109375" style="399" customWidth="1"/>
    <col min="5129" max="5131" width="7.85546875" style="399" customWidth="1"/>
    <col min="5132" max="5135" width="7" style="399" customWidth="1"/>
    <col min="5136" max="5136" width="8.42578125" style="399" customWidth="1"/>
    <col min="5137" max="5138" width="9.28515625" style="399" customWidth="1"/>
    <col min="5139" max="5360" width="8.85546875" style="399"/>
    <col min="5361" max="5361" width="5.7109375" style="399" customWidth="1"/>
    <col min="5362" max="5362" width="13.42578125" style="399" customWidth="1"/>
    <col min="5363" max="5369" width="5.85546875" style="399" customWidth="1"/>
    <col min="5370" max="5374" width="6.7109375" style="399" customWidth="1"/>
    <col min="5375" max="5375" width="9.42578125" style="399" customWidth="1"/>
    <col min="5376" max="5376" width="5.7109375" style="399" customWidth="1"/>
    <col min="5377" max="5384" width="6.7109375" style="399" customWidth="1"/>
    <col min="5385" max="5387" width="7.85546875" style="399" customWidth="1"/>
    <col min="5388" max="5391" width="7" style="399" customWidth="1"/>
    <col min="5392" max="5392" width="8.42578125" style="399" customWidth="1"/>
    <col min="5393" max="5394" width="9.28515625" style="399" customWidth="1"/>
    <col min="5395" max="5616" width="8.85546875" style="399"/>
    <col min="5617" max="5617" width="5.7109375" style="399" customWidth="1"/>
    <col min="5618" max="5618" width="13.42578125" style="399" customWidth="1"/>
    <col min="5619" max="5625" width="5.85546875" style="399" customWidth="1"/>
    <col min="5626" max="5630" width="6.7109375" style="399" customWidth="1"/>
    <col min="5631" max="5631" width="9.42578125" style="399" customWidth="1"/>
    <col min="5632" max="5632" width="5.7109375" style="399" customWidth="1"/>
    <col min="5633" max="5640" width="6.7109375" style="399" customWidth="1"/>
    <col min="5641" max="5643" width="7.85546875" style="399" customWidth="1"/>
    <col min="5644" max="5647" width="7" style="399" customWidth="1"/>
    <col min="5648" max="5648" width="8.42578125" style="399" customWidth="1"/>
    <col min="5649" max="5650" width="9.28515625" style="399" customWidth="1"/>
    <col min="5651" max="5872" width="8.85546875" style="399"/>
    <col min="5873" max="5873" width="5.7109375" style="399" customWidth="1"/>
    <col min="5874" max="5874" width="13.42578125" style="399" customWidth="1"/>
    <col min="5875" max="5881" width="5.85546875" style="399" customWidth="1"/>
    <col min="5882" max="5886" width="6.7109375" style="399" customWidth="1"/>
    <col min="5887" max="5887" width="9.42578125" style="399" customWidth="1"/>
    <col min="5888" max="5888" width="5.7109375" style="399" customWidth="1"/>
    <col min="5889" max="5896" width="6.7109375" style="399" customWidth="1"/>
    <col min="5897" max="5899" width="7.85546875" style="399" customWidth="1"/>
    <col min="5900" max="5903" width="7" style="399" customWidth="1"/>
    <col min="5904" max="5904" width="8.42578125" style="399" customWidth="1"/>
    <col min="5905" max="5906" width="9.28515625" style="399" customWidth="1"/>
    <col min="5907" max="6128" width="8.85546875" style="399"/>
    <col min="6129" max="6129" width="5.7109375" style="399" customWidth="1"/>
    <col min="6130" max="6130" width="13.42578125" style="399" customWidth="1"/>
    <col min="6131" max="6137" width="5.85546875" style="399" customWidth="1"/>
    <col min="6138" max="6142" width="6.7109375" style="399" customWidth="1"/>
    <col min="6143" max="6143" width="9.42578125" style="399" customWidth="1"/>
    <col min="6144" max="6144" width="5.7109375" style="399" customWidth="1"/>
    <col min="6145" max="6152" width="6.7109375" style="399" customWidth="1"/>
    <col min="6153" max="6155" width="7.85546875" style="399" customWidth="1"/>
    <col min="6156" max="6159" width="7" style="399" customWidth="1"/>
    <col min="6160" max="6160" width="8.42578125" style="399" customWidth="1"/>
    <col min="6161" max="6162" width="9.28515625" style="399" customWidth="1"/>
    <col min="6163" max="6384" width="8.85546875" style="399"/>
    <col min="6385" max="6385" width="5.7109375" style="399" customWidth="1"/>
    <col min="6386" max="6386" width="13.42578125" style="399" customWidth="1"/>
    <col min="6387" max="6393" width="5.85546875" style="399" customWidth="1"/>
    <col min="6394" max="6398" width="6.7109375" style="399" customWidth="1"/>
    <col min="6399" max="6399" width="9.42578125" style="399" customWidth="1"/>
    <col min="6400" max="6400" width="5.7109375" style="399" customWidth="1"/>
    <col min="6401" max="6408" width="6.7109375" style="399" customWidth="1"/>
    <col min="6409" max="6411" width="7.85546875" style="399" customWidth="1"/>
    <col min="6412" max="6415" width="7" style="399" customWidth="1"/>
    <col min="6416" max="6416" width="8.42578125" style="399" customWidth="1"/>
    <col min="6417" max="6418" width="9.28515625" style="399" customWidth="1"/>
    <col min="6419" max="6640" width="8.85546875" style="399"/>
    <col min="6641" max="6641" width="5.7109375" style="399" customWidth="1"/>
    <col min="6642" max="6642" width="13.42578125" style="399" customWidth="1"/>
    <col min="6643" max="6649" width="5.85546875" style="399" customWidth="1"/>
    <col min="6650" max="6654" width="6.7109375" style="399" customWidth="1"/>
    <col min="6655" max="6655" width="9.42578125" style="399" customWidth="1"/>
    <col min="6656" max="6656" width="5.7109375" style="399" customWidth="1"/>
    <col min="6657" max="6664" width="6.7109375" style="399" customWidth="1"/>
    <col min="6665" max="6667" width="7.85546875" style="399" customWidth="1"/>
    <col min="6668" max="6671" width="7" style="399" customWidth="1"/>
    <col min="6672" max="6672" width="8.42578125" style="399" customWidth="1"/>
    <col min="6673" max="6674" width="9.28515625" style="399" customWidth="1"/>
    <col min="6675" max="6896" width="8.85546875" style="399"/>
    <col min="6897" max="6897" width="5.7109375" style="399" customWidth="1"/>
    <col min="6898" max="6898" width="13.42578125" style="399" customWidth="1"/>
    <col min="6899" max="6905" width="5.85546875" style="399" customWidth="1"/>
    <col min="6906" max="6910" width="6.7109375" style="399" customWidth="1"/>
    <col min="6911" max="6911" width="9.42578125" style="399" customWidth="1"/>
    <col min="6912" max="6912" width="5.7109375" style="399" customWidth="1"/>
    <col min="6913" max="6920" width="6.7109375" style="399" customWidth="1"/>
    <col min="6921" max="6923" width="7.85546875" style="399" customWidth="1"/>
    <col min="6924" max="6927" width="7" style="399" customWidth="1"/>
    <col min="6928" max="6928" width="8.42578125" style="399" customWidth="1"/>
    <col min="6929" max="6930" width="9.28515625" style="399" customWidth="1"/>
    <col min="6931" max="7152" width="8.85546875" style="399"/>
    <col min="7153" max="7153" width="5.7109375" style="399" customWidth="1"/>
    <col min="7154" max="7154" width="13.42578125" style="399" customWidth="1"/>
    <col min="7155" max="7161" width="5.85546875" style="399" customWidth="1"/>
    <col min="7162" max="7166" width="6.7109375" style="399" customWidth="1"/>
    <col min="7167" max="7167" width="9.42578125" style="399" customWidth="1"/>
    <col min="7168" max="7168" width="5.7109375" style="399" customWidth="1"/>
    <col min="7169" max="7176" width="6.7109375" style="399" customWidth="1"/>
    <col min="7177" max="7179" width="7.85546875" style="399" customWidth="1"/>
    <col min="7180" max="7183" width="7" style="399" customWidth="1"/>
    <col min="7184" max="7184" width="8.42578125" style="399" customWidth="1"/>
    <col min="7185" max="7186" width="9.28515625" style="399" customWidth="1"/>
    <col min="7187" max="7408" width="8.85546875" style="399"/>
    <col min="7409" max="7409" width="5.7109375" style="399" customWidth="1"/>
    <col min="7410" max="7410" width="13.42578125" style="399" customWidth="1"/>
    <col min="7411" max="7417" width="5.85546875" style="399" customWidth="1"/>
    <col min="7418" max="7422" width="6.7109375" style="399" customWidth="1"/>
    <col min="7423" max="7423" width="9.42578125" style="399" customWidth="1"/>
    <col min="7424" max="7424" width="5.7109375" style="399" customWidth="1"/>
    <col min="7425" max="7432" width="6.7109375" style="399" customWidth="1"/>
    <col min="7433" max="7435" width="7.85546875" style="399" customWidth="1"/>
    <col min="7436" max="7439" width="7" style="399" customWidth="1"/>
    <col min="7440" max="7440" width="8.42578125" style="399" customWidth="1"/>
    <col min="7441" max="7442" width="9.28515625" style="399" customWidth="1"/>
    <col min="7443" max="7664" width="8.85546875" style="399"/>
    <col min="7665" max="7665" width="5.7109375" style="399" customWidth="1"/>
    <col min="7666" max="7666" width="13.42578125" style="399" customWidth="1"/>
    <col min="7667" max="7673" width="5.85546875" style="399" customWidth="1"/>
    <col min="7674" max="7678" width="6.7109375" style="399" customWidth="1"/>
    <col min="7679" max="7679" width="9.42578125" style="399" customWidth="1"/>
    <col min="7680" max="7680" width="5.7109375" style="399" customWidth="1"/>
    <col min="7681" max="7688" width="6.7109375" style="399" customWidth="1"/>
    <col min="7689" max="7691" width="7.85546875" style="399" customWidth="1"/>
    <col min="7692" max="7695" width="7" style="399" customWidth="1"/>
    <col min="7696" max="7696" width="8.42578125" style="399" customWidth="1"/>
    <col min="7697" max="7698" width="9.28515625" style="399" customWidth="1"/>
    <col min="7699" max="7920" width="8.85546875" style="399"/>
    <col min="7921" max="7921" width="5.7109375" style="399" customWidth="1"/>
    <col min="7922" max="7922" width="13.42578125" style="399" customWidth="1"/>
    <col min="7923" max="7929" width="5.85546875" style="399" customWidth="1"/>
    <col min="7930" max="7934" width="6.7109375" style="399" customWidth="1"/>
    <col min="7935" max="7935" width="9.42578125" style="399" customWidth="1"/>
    <col min="7936" max="7936" width="5.7109375" style="399" customWidth="1"/>
    <col min="7937" max="7944" width="6.7109375" style="399" customWidth="1"/>
    <col min="7945" max="7947" width="7.85546875" style="399" customWidth="1"/>
    <col min="7948" max="7951" width="7" style="399" customWidth="1"/>
    <col min="7952" max="7952" width="8.42578125" style="399" customWidth="1"/>
    <col min="7953" max="7954" width="9.28515625" style="399" customWidth="1"/>
    <col min="7955" max="8176" width="8.85546875" style="399"/>
    <col min="8177" max="8177" width="5.7109375" style="399" customWidth="1"/>
    <col min="8178" max="8178" width="13.42578125" style="399" customWidth="1"/>
    <col min="8179" max="8185" width="5.85546875" style="399" customWidth="1"/>
    <col min="8186" max="8190" width="6.7109375" style="399" customWidth="1"/>
    <col min="8191" max="8191" width="9.42578125" style="399" customWidth="1"/>
    <col min="8192" max="8192" width="5.7109375" style="399" customWidth="1"/>
    <col min="8193" max="8200" width="6.7109375" style="399" customWidth="1"/>
    <col min="8201" max="8203" width="7.85546875" style="399" customWidth="1"/>
    <col min="8204" max="8207" width="7" style="399" customWidth="1"/>
    <col min="8208" max="8208" width="8.42578125" style="399" customWidth="1"/>
    <col min="8209" max="8210" width="9.28515625" style="399" customWidth="1"/>
    <col min="8211" max="8432" width="8.85546875" style="399"/>
    <col min="8433" max="8433" width="5.7109375" style="399" customWidth="1"/>
    <col min="8434" max="8434" width="13.42578125" style="399" customWidth="1"/>
    <col min="8435" max="8441" width="5.85546875" style="399" customWidth="1"/>
    <col min="8442" max="8446" width="6.7109375" style="399" customWidth="1"/>
    <col min="8447" max="8447" width="9.42578125" style="399" customWidth="1"/>
    <col min="8448" max="8448" width="5.7109375" style="399" customWidth="1"/>
    <col min="8449" max="8456" width="6.7109375" style="399" customWidth="1"/>
    <col min="8457" max="8459" width="7.85546875" style="399" customWidth="1"/>
    <col min="8460" max="8463" width="7" style="399" customWidth="1"/>
    <col min="8464" max="8464" width="8.42578125" style="399" customWidth="1"/>
    <col min="8465" max="8466" width="9.28515625" style="399" customWidth="1"/>
    <col min="8467" max="8688" width="8.85546875" style="399"/>
    <col min="8689" max="8689" width="5.7109375" style="399" customWidth="1"/>
    <col min="8690" max="8690" width="13.42578125" style="399" customWidth="1"/>
    <col min="8691" max="8697" width="5.85546875" style="399" customWidth="1"/>
    <col min="8698" max="8702" width="6.7109375" style="399" customWidth="1"/>
    <col min="8703" max="8703" width="9.42578125" style="399" customWidth="1"/>
    <col min="8704" max="8704" width="5.7109375" style="399" customWidth="1"/>
    <col min="8705" max="8712" width="6.7109375" style="399" customWidth="1"/>
    <col min="8713" max="8715" width="7.85546875" style="399" customWidth="1"/>
    <col min="8716" max="8719" width="7" style="399" customWidth="1"/>
    <col min="8720" max="8720" width="8.42578125" style="399" customWidth="1"/>
    <col min="8721" max="8722" width="9.28515625" style="399" customWidth="1"/>
    <col min="8723" max="8944" width="8.85546875" style="399"/>
    <col min="8945" max="8945" width="5.7109375" style="399" customWidth="1"/>
    <col min="8946" max="8946" width="13.42578125" style="399" customWidth="1"/>
    <col min="8947" max="8953" width="5.85546875" style="399" customWidth="1"/>
    <col min="8954" max="8958" width="6.7109375" style="399" customWidth="1"/>
    <col min="8959" max="8959" width="9.42578125" style="399" customWidth="1"/>
    <col min="8960" max="8960" width="5.7109375" style="399" customWidth="1"/>
    <col min="8961" max="8968" width="6.7109375" style="399" customWidth="1"/>
    <col min="8969" max="8971" width="7.85546875" style="399" customWidth="1"/>
    <col min="8972" max="8975" width="7" style="399" customWidth="1"/>
    <col min="8976" max="8976" width="8.42578125" style="399" customWidth="1"/>
    <col min="8977" max="8978" width="9.28515625" style="399" customWidth="1"/>
    <col min="8979" max="9200" width="8.85546875" style="399"/>
    <col min="9201" max="9201" width="5.7109375" style="399" customWidth="1"/>
    <col min="9202" max="9202" width="13.42578125" style="399" customWidth="1"/>
    <col min="9203" max="9209" width="5.85546875" style="399" customWidth="1"/>
    <col min="9210" max="9214" width="6.7109375" style="399" customWidth="1"/>
    <col min="9215" max="9215" width="9.42578125" style="399" customWidth="1"/>
    <col min="9216" max="9216" width="5.7109375" style="399" customWidth="1"/>
    <col min="9217" max="9224" width="6.7109375" style="399" customWidth="1"/>
    <col min="9225" max="9227" width="7.85546875" style="399" customWidth="1"/>
    <col min="9228" max="9231" width="7" style="399" customWidth="1"/>
    <col min="9232" max="9232" width="8.42578125" style="399" customWidth="1"/>
    <col min="9233" max="9234" width="9.28515625" style="399" customWidth="1"/>
    <col min="9235" max="9456" width="8.85546875" style="399"/>
    <col min="9457" max="9457" width="5.7109375" style="399" customWidth="1"/>
    <col min="9458" max="9458" width="13.42578125" style="399" customWidth="1"/>
    <col min="9459" max="9465" width="5.85546875" style="399" customWidth="1"/>
    <col min="9466" max="9470" width="6.7109375" style="399" customWidth="1"/>
    <col min="9471" max="9471" width="9.42578125" style="399" customWidth="1"/>
    <col min="9472" max="9472" width="5.7109375" style="399" customWidth="1"/>
    <col min="9473" max="9480" width="6.7109375" style="399" customWidth="1"/>
    <col min="9481" max="9483" width="7.85546875" style="399" customWidth="1"/>
    <col min="9484" max="9487" width="7" style="399" customWidth="1"/>
    <col min="9488" max="9488" width="8.42578125" style="399" customWidth="1"/>
    <col min="9489" max="9490" width="9.28515625" style="399" customWidth="1"/>
    <col min="9491" max="9712" width="8.85546875" style="399"/>
    <col min="9713" max="9713" width="5.7109375" style="399" customWidth="1"/>
    <col min="9714" max="9714" width="13.42578125" style="399" customWidth="1"/>
    <col min="9715" max="9721" width="5.85546875" style="399" customWidth="1"/>
    <col min="9722" max="9726" width="6.7109375" style="399" customWidth="1"/>
    <col min="9727" max="9727" width="9.42578125" style="399" customWidth="1"/>
    <col min="9728" max="9728" width="5.7109375" style="399" customWidth="1"/>
    <col min="9729" max="9736" width="6.7109375" style="399" customWidth="1"/>
    <col min="9737" max="9739" width="7.85546875" style="399" customWidth="1"/>
    <col min="9740" max="9743" width="7" style="399" customWidth="1"/>
    <col min="9744" max="9744" width="8.42578125" style="399" customWidth="1"/>
    <col min="9745" max="9746" width="9.28515625" style="399" customWidth="1"/>
    <col min="9747" max="9968" width="8.85546875" style="399"/>
    <col min="9969" max="9969" width="5.7109375" style="399" customWidth="1"/>
    <col min="9970" max="9970" width="13.42578125" style="399" customWidth="1"/>
    <col min="9971" max="9977" width="5.85546875" style="399" customWidth="1"/>
    <col min="9978" max="9982" width="6.7109375" style="399" customWidth="1"/>
    <col min="9983" max="9983" width="9.42578125" style="399" customWidth="1"/>
    <col min="9984" max="9984" width="5.7109375" style="399" customWidth="1"/>
    <col min="9985" max="9992" width="6.7109375" style="399" customWidth="1"/>
    <col min="9993" max="9995" width="7.85546875" style="399" customWidth="1"/>
    <col min="9996" max="9999" width="7" style="399" customWidth="1"/>
    <col min="10000" max="10000" width="8.42578125" style="399" customWidth="1"/>
    <col min="10001" max="10002" width="9.28515625" style="399" customWidth="1"/>
    <col min="10003" max="10224" width="8.85546875" style="399"/>
    <col min="10225" max="10225" width="5.7109375" style="399" customWidth="1"/>
    <col min="10226" max="10226" width="13.42578125" style="399" customWidth="1"/>
    <col min="10227" max="10233" width="5.85546875" style="399" customWidth="1"/>
    <col min="10234" max="10238" width="6.7109375" style="399" customWidth="1"/>
    <col min="10239" max="10239" width="9.42578125" style="399" customWidth="1"/>
    <col min="10240" max="10240" width="5.7109375" style="399" customWidth="1"/>
    <col min="10241" max="10248" width="6.7109375" style="399" customWidth="1"/>
    <col min="10249" max="10251" width="7.85546875" style="399" customWidth="1"/>
    <col min="10252" max="10255" width="7" style="399" customWidth="1"/>
    <col min="10256" max="10256" width="8.42578125" style="399" customWidth="1"/>
    <col min="10257" max="10258" width="9.28515625" style="399" customWidth="1"/>
    <col min="10259" max="10480" width="8.85546875" style="399"/>
    <col min="10481" max="10481" width="5.7109375" style="399" customWidth="1"/>
    <col min="10482" max="10482" width="13.42578125" style="399" customWidth="1"/>
    <col min="10483" max="10489" width="5.85546875" style="399" customWidth="1"/>
    <col min="10490" max="10494" width="6.7109375" style="399" customWidth="1"/>
    <col min="10495" max="10495" width="9.42578125" style="399" customWidth="1"/>
    <col min="10496" max="10496" width="5.7109375" style="399" customWidth="1"/>
    <col min="10497" max="10504" width="6.7109375" style="399" customWidth="1"/>
    <col min="10505" max="10507" width="7.85546875" style="399" customWidth="1"/>
    <col min="10508" max="10511" width="7" style="399" customWidth="1"/>
    <col min="10512" max="10512" width="8.42578125" style="399" customWidth="1"/>
    <col min="10513" max="10514" width="9.28515625" style="399" customWidth="1"/>
    <col min="10515" max="10736" width="8.85546875" style="399"/>
    <col min="10737" max="10737" width="5.7109375" style="399" customWidth="1"/>
    <col min="10738" max="10738" width="13.42578125" style="399" customWidth="1"/>
    <col min="10739" max="10745" width="5.85546875" style="399" customWidth="1"/>
    <col min="10746" max="10750" width="6.7109375" style="399" customWidth="1"/>
    <col min="10751" max="10751" width="9.42578125" style="399" customWidth="1"/>
    <col min="10752" max="10752" width="5.7109375" style="399" customWidth="1"/>
    <col min="10753" max="10760" width="6.7109375" style="399" customWidth="1"/>
    <col min="10761" max="10763" width="7.85546875" style="399" customWidth="1"/>
    <col min="10764" max="10767" width="7" style="399" customWidth="1"/>
    <col min="10768" max="10768" width="8.42578125" style="399" customWidth="1"/>
    <col min="10769" max="10770" width="9.28515625" style="399" customWidth="1"/>
    <col min="10771" max="10992" width="8.85546875" style="399"/>
    <col min="10993" max="10993" width="5.7109375" style="399" customWidth="1"/>
    <col min="10994" max="10994" width="13.42578125" style="399" customWidth="1"/>
    <col min="10995" max="11001" width="5.85546875" style="399" customWidth="1"/>
    <col min="11002" max="11006" width="6.7109375" style="399" customWidth="1"/>
    <col min="11007" max="11007" width="9.42578125" style="399" customWidth="1"/>
    <col min="11008" max="11008" width="5.7109375" style="399" customWidth="1"/>
    <col min="11009" max="11016" width="6.7109375" style="399" customWidth="1"/>
    <col min="11017" max="11019" width="7.85546875" style="399" customWidth="1"/>
    <col min="11020" max="11023" width="7" style="399" customWidth="1"/>
    <col min="11024" max="11024" width="8.42578125" style="399" customWidth="1"/>
    <col min="11025" max="11026" width="9.28515625" style="399" customWidth="1"/>
    <col min="11027" max="11248" width="8.85546875" style="399"/>
    <col min="11249" max="11249" width="5.7109375" style="399" customWidth="1"/>
    <col min="11250" max="11250" width="13.42578125" style="399" customWidth="1"/>
    <col min="11251" max="11257" width="5.85546875" style="399" customWidth="1"/>
    <col min="11258" max="11262" width="6.7109375" style="399" customWidth="1"/>
    <col min="11263" max="11263" width="9.42578125" style="399" customWidth="1"/>
    <col min="11264" max="11264" width="5.7109375" style="399" customWidth="1"/>
    <col min="11265" max="11272" width="6.7109375" style="399" customWidth="1"/>
    <col min="11273" max="11275" width="7.85546875" style="399" customWidth="1"/>
    <col min="11276" max="11279" width="7" style="399" customWidth="1"/>
    <col min="11280" max="11280" width="8.42578125" style="399" customWidth="1"/>
    <col min="11281" max="11282" width="9.28515625" style="399" customWidth="1"/>
    <col min="11283" max="11504" width="8.85546875" style="399"/>
    <col min="11505" max="11505" width="5.7109375" style="399" customWidth="1"/>
    <col min="11506" max="11506" width="13.42578125" style="399" customWidth="1"/>
    <col min="11507" max="11513" width="5.85546875" style="399" customWidth="1"/>
    <col min="11514" max="11518" width="6.7109375" style="399" customWidth="1"/>
    <col min="11519" max="11519" width="9.42578125" style="399" customWidth="1"/>
    <col min="11520" max="11520" width="5.7109375" style="399" customWidth="1"/>
    <col min="11521" max="11528" width="6.7109375" style="399" customWidth="1"/>
    <col min="11529" max="11531" width="7.85546875" style="399" customWidth="1"/>
    <col min="11532" max="11535" width="7" style="399" customWidth="1"/>
    <col min="11536" max="11536" width="8.42578125" style="399" customWidth="1"/>
    <col min="11537" max="11538" width="9.28515625" style="399" customWidth="1"/>
    <col min="11539" max="11760" width="8.85546875" style="399"/>
    <col min="11761" max="11761" width="5.7109375" style="399" customWidth="1"/>
    <col min="11762" max="11762" width="13.42578125" style="399" customWidth="1"/>
    <col min="11763" max="11769" width="5.85546875" style="399" customWidth="1"/>
    <col min="11770" max="11774" width="6.7109375" style="399" customWidth="1"/>
    <col min="11775" max="11775" width="9.42578125" style="399" customWidth="1"/>
    <col min="11776" max="11776" width="5.7109375" style="399" customWidth="1"/>
    <col min="11777" max="11784" width="6.7109375" style="399" customWidth="1"/>
    <col min="11785" max="11787" width="7.85546875" style="399" customWidth="1"/>
    <col min="11788" max="11791" width="7" style="399" customWidth="1"/>
    <col min="11792" max="11792" width="8.42578125" style="399" customWidth="1"/>
    <col min="11793" max="11794" width="9.28515625" style="399" customWidth="1"/>
    <col min="11795" max="12016" width="8.85546875" style="399"/>
    <col min="12017" max="12017" width="5.7109375" style="399" customWidth="1"/>
    <col min="12018" max="12018" width="13.42578125" style="399" customWidth="1"/>
    <col min="12019" max="12025" width="5.85546875" style="399" customWidth="1"/>
    <col min="12026" max="12030" width="6.7109375" style="399" customWidth="1"/>
    <col min="12031" max="12031" width="9.42578125" style="399" customWidth="1"/>
    <col min="12032" max="12032" width="5.7109375" style="399" customWidth="1"/>
    <col min="12033" max="12040" width="6.7109375" style="399" customWidth="1"/>
    <col min="12041" max="12043" width="7.85546875" style="399" customWidth="1"/>
    <col min="12044" max="12047" width="7" style="399" customWidth="1"/>
    <col min="12048" max="12048" width="8.42578125" style="399" customWidth="1"/>
    <col min="12049" max="12050" width="9.28515625" style="399" customWidth="1"/>
    <col min="12051" max="12272" width="8.85546875" style="399"/>
    <col min="12273" max="12273" width="5.7109375" style="399" customWidth="1"/>
    <col min="12274" max="12274" width="13.42578125" style="399" customWidth="1"/>
    <col min="12275" max="12281" width="5.85546875" style="399" customWidth="1"/>
    <col min="12282" max="12286" width="6.7109375" style="399" customWidth="1"/>
    <col min="12287" max="12287" width="9.42578125" style="399" customWidth="1"/>
    <col min="12288" max="12288" width="5.7109375" style="399" customWidth="1"/>
    <col min="12289" max="12296" width="6.7109375" style="399" customWidth="1"/>
    <col min="12297" max="12299" width="7.85546875" style="399" customWidth="1"/>
    <col min="12300" max="12303" width="7" style="399" customWidth="1"/>
    <col min="12304" max="12304" width="8.42578125" style="399" customWidth="1"/>
    <col min="12305" max="12306" width="9.28515625" style="399" customWidth="1"/>
    <col min="12307" max="12528" width="8.85546875" style="399"/>
    <col min="12529" max="12529" width="5.7109375" style="399" customWidth="1"/>
    <col min="12530" max="12530" width="13.42578125" style="399" customWidth="1"/>
    <col min="12531" max="12537" width="5.85546875" style="399" customWidth="1"/>
    <col min="12538" max="12542" width="6.7109375" style="399" customWidth="1"/>
    <col min="12543" max="12543" width="9.42578125" style="399" customWidth="1"/>
    <col min="12544" max="12544" width="5.7109375" style="399" customWidth="1"/>
    <col min="12545" max="12552" width="6.7109375" style="399" customWidth="1"/>
    <col min="12553" max="12555" width="7.85546875" style="399" customWidth="1"/>
    <col min="12556" max="12559" width="7" style="399" customWidth="1"/>
    <col min="12560" max="12560" width="8.42578125" style="399" customWidth="1"/>
    <col min="12561" max="12562" width="9.28515625" style="399" customWidth="1"/>
    <col min="12563" max="12784" width="8.85546875" style="399"/>
    <col min="12785" max="12785" width="5.7109375" style="399" customWidth="1"/>
    <col min="12786" max="12786" width="13.42578125" style="399" customWidth="1"/>
    <col min="12787" max="12793" width="5.85546875" style="399" customWidth="1"/>
    <col min="12794" max="12798" width="6.7109375" style="399" customWidth="1"/>
    <col min="12799" max="12799" width="9.42578125" style="399" customWidth="1"/>
    <col min="12800" max="12800" width="5.7109375" style="399" customWidth="1"/>
    <col min="12801" max="12808" width="6.7109375" style="399" customWidth="1"/>
    <col min="12809" max="12811" width="7.85546875" style="399" customWidth="1"/>
    <col min="12812" max="12815" width="7" style="399" customWidth="1"/>
    <col min="12816" max="12816" width="8.42578125" style="399" customWidth="1"/>
    <col min="12817" max="12818" width="9.28515625" style="399" customWidth="1"/>
    <col min="12819" max="13040" width="8.85546875" style="399"/>
    <col min="13041" max="13041" width="5.7109375" style="399" customWidth="1"/>
    <col min="13042" max="13042" width="13.42578125" style="399" customWidth="1"/>
    <col min="13043" max="13049" width="5.85546875" style="399" customWidth="1"/>
    <col min="13050" max="13054" width="6.7109375" style="399" customWidth="1"/>
    <col min="13055" max="13055" width="9.42578125" style="399" customWidth="1"/>
    <col min="13056" max="13056" width="5.7109375" style="399" customWidth="1"/>
    <col min="13057" max="13064" width="6.7109375" style="399" customWidth="1"/>
    <col min="13065" max="13067" width="7.85546875" style="399" customWidth="1"/>
    <col min="13068" max="13071" width="7" style="399" customWidth="1"/>
    <col min="13072" max="13072" width="8.42578125" style="399" customWidth="1"/>
    <col min="13073" max="13074" width="9.28515625" style="399" customWidth="1"/>
    <col min="13075" max="13296" width="8.85546875" style="399"/>
    <col min="13297" max="13297" width="5.7109375" style="399" customWidth="1"/>
    <col min="13298" max="13298" width="13.42578125" style="399" customWidth="1"/>
    <col min="13299" max="13305" width="5.85546875" style="399" customWidth="1"/>
    <col min="13306" max="13310" width="6.7109375" style="399" customWidth="1"/>
    <col min="13311" max="13311" width="9.42578125" style="399" customWidth="1"/>
    <col min="13312" max="13312" width="5.7109375" style="399" customWidth="1"/>
    <col min="13313" max="13320" width="6.7109375" style="399" customWidth="1"/>
    <col min="13321" max="13323" width="7.85546875" style="399" customWidth="1"/>
    <col min="13324" max="13327" width="7" style="399" customWidth="1"/>
    <col min="13328" max="13328" width="8.42578125" style="399" customWidth="1"/>
    <col min="13329" max="13330" width="9.28515625" style="399" customWidth="1"/>
    <col min="13331" max="13552" width="8.85546875" style="399"/>
    <col min="13553" max="13553" width="5.7109375" style="399" customWidth="1"/>
    <col min="13554" max="13554" width="13.42578125" style="399" customWidth="1"/>
    <col min="13555" max="13561" width="5.85546875" style="399" customWidth="1"/>
    <col min="13562" max="13566" width="6.7109375" style="399" customWidth="1"/>
    <col min="13567" max="13567" width="9.42578125" style="399" customWidth="1"/>
    <col min="13568" max="13568" width="5.7109375" style="399" customWidth="1"/>
    <col min="13569" max="13576" width="6.7109375" style="399" customWidth="1"/>
    <col min="13577" max="13579" width="7.85546875" style="399" customWidth="1"/>
    <col min="13580" max="13583" width="7" style="399" customWidth="1"/>
    <col min="13584" max="13584" width="8.42578125" style="399" customWidth="1"/>
    <col min="13585" max="13586" width="9.28515625" style="399" customWidth="1"/>
    <col min="13587" max="13808" width="8.85546875" style="399"/>
    <col min="13809" max="13809" width="5.7109375" style="399" customWidth="1"/>
    <col min="13810" max="13810" width="13.42578125" style="399" customWidth="1"/>
    <col min="13811" max="13817" width="5.85546875" style="399" customWidth="1"/>
    <col min="13818" max="13822" width="6.7109375" style="399" customWidth="1"/>
    <col min="13823" max="13823" width="9.42578125" style="399" customWidth="1"/>
    <col min="13824" max="13824" width="5.7109375" style="399" customWidth="1"/>
    <col min="13825" max="13832" width="6.7109375" style="399" customWidth="1"/>
    <col min="13833" max="13835" width="7.85546875" style="399" customWidth="1"/>
    <col min="13836" max="13839" width="7" style="399" customWidth="1"/>
    <col min="13840" max="13840" width="8.42578125" style="399" customWidth="1"/>
    <col min="13841" max="13842" width="9.28515625" style="399" customWidth="1"/>
    <col min="13843" max="14064" width="8.85546875" style="399"/>
    <col min="14065" max="14065" width="5.7109375" style="399" customWidth="1"/>
    <col min="14066" max="14066" width="13.42578125" style="399" customWidth="1"/>
    <col min="14067" max="14073" width="5.85546875" style="399" customWidth="1"/>
    <col min="14074" max="14078" width="6.7109375" style="399" customWidth="1"/>
    <col min="14079" max="14079" width="9.42578125" style="399" customWidth="1"/>
    <col min="14080" max="14080" width="5.7109375" style="399" customWidth="1"/>
    <col min="14081" max="14088" width="6.7109375" style="399" customWidth="1"/>
    <col min="14089" max="14091" width="7.85546875" style="399" customWidth="1"/>
    <col min="14092" max="14095" width="7" style="399" customWidth="1"/>
    <col min="14096" max="14096" width="8.42578125" style="399" customWidth="1"/>
    <col min="14097" max="14098" width="9.28515625" style="399" customWidth="1"/>
    <col min="14099" max="14320" width="8.85546875" style="399"/>
    <col min="14321" max="14321" width="5.7109375" style="399" customWidth="1"/>
    <col min="14322" max="14322" width="13.42578125" style="399" customWidth="1"/>
    <col min="14323" max="14329" width="5.85546875" style="399" customWidth="1"/>
    <col min="14330" max="14334" width="6.7109375" style="399" customWidth="1"/>
    <col min="14335" max="14335" width="9.42578125" style="399" customWidth="1"/>
    <col min="14336" max="14336" width="5.7109375" style="399" customWidth="1"/>
    <col min="14337" max="14344" width="6.7109375" style="399" customWidth="1"/>
    <col min="14345" max="14347" width="7.85546875" style="399" customWidth="1"/>
    <col min="14348" max="14351" width="7" style="399" customWidth="1"/>
    <col min="14352" max="14352" width="8.42578125" style="399" customWidth="1"/>
    <col min="14353" max="14354" width="9.28515625" style="399" customWidth="1"/>
    <col min="14355" max="14576" width="8.85546875" style="399"/>
    <col min="14577" max="14577" width="5.7109375" style="399" customWidth="1"/>
    <col min="14578" max="14578" width="13.42578125" style="399" customWidth="1"/>
    <col min="14579" max="14585" width="5.85546875" style="399" customWidth="1"/>
    <col min="14586" max="14590" width="6.7109375" style="399" customWidth="1"/>
    <col min="14591" max="14591" width="9.42578125" style="399" customWidth="1"/>
    <col min="14592" max="14592" width="5.7109375" style="399" customWidth="1"/>
    <col min="14593" max="14600" width="6.7109375" style="399" customWidth="1"/>
    <col min="14601" max="14603" width="7.85546875" style="399" customWidth="1"/>
    <col min="14604" max="14607" width="7" style="399" customWidth="1"/>
    <col min="14608" max="14608" width="8.42578125" style="399" customWidth="1"/>
    <col min="14609" max="14610" width="9.28515625" style="399" customWidth="1"/>
    <col min="14611" max="14832" width="8.85546875" style="399"/>
    <col min="14833" max="14833" width="5.7109375" style="399" customWidth="1"/>
    <col min="14834" max="14834" width="13.42578125" style="399" customWidth="1"/>
    <col min="14835" max="14841" width="5.85546875" style="399" customWidth="1"/>
    <col min="14842" max="14846" width="6.7109375" style="399" customWidth="1"/>
    <col min="14847" max="14847" width="9.42578125" style="399" customWidth="1"/>
    <col min="14848" max="14848" width="5.7109375" style="399" customWidth="1"/>
    <col min="14849" max="14856" width="6.7109375" style="399" customWidth="1"/>
    <col min="14857" max="14859" width="7.85546875" style="399" customWidth="1"/>
    <col min="14860" max="14863" width="7" style="399" customWidth="1"/>
    <col min="14864" max="14864" width="8.42578125" style="399" customWidth="1"/>
    <col min="14865" max="14866" width="9.28515625" style="399" customWidth="1"/>
    <col min="14867" max="15088" width="8.85546875" style="399"/>
    <col min="15089" max="15089" width="5.7109375" style="399" customWidth="1"/>
    <col min="15090" max="15090" width="13.42578125" style="399" customWidth="1"/>
    <col min="15091" max="15097" width="5.85546875" style="399" customWidth="1"/>
    <col min="15098" max="15102" width="6.7109375" style="399" customWidth="1"/>
    <col min="15103" max="15103" width="9.42578125" style="399" customWidth="1"/>
    <col min="15104" max="15104" width="5.7109375" style="399" customWidth="1"/>
    <col min="15105" max="15112" width="6.7109375" style="399" customWidth="1"/>
    <col min="15113" max="15115" width="7.85546875" style="399" customWidth="1"/>
    <col min="15116" max="15119" width="7" style="399" customWidth="1"/>
    <col min="15120" max="15120" width="8.42578125" style="399" customWidth="1"/>
    <col min="15121" max="15122" width="9.28515625" style="399" customWidth="1"/>
    <col min="15123" max="15344" width="8.85546875" style="399"/>
    <col min="15345" max="15345" width="5.7109375" style="399" customWidth="1"/>
    <col min="15346" max="15346" width="13.42578125" style="399" customWidth="1"/>
    <col min="15347" max="15353" width="5.85546875" style="399" customWidth="1"/>
    <col min="15354" max="15358" width="6.7109375" style="399" customWidth="1"/>
    <col min="15359" max="15359" width="9.42578125" style="399" customWidth="1"/>
    <col min="15360" max="15360" width="5.7109375" style="399" customWidth="1"/>
    <col min="15361" max="15368" width="6.7109375" style="399" customWidth="1"/>
    <col min="15369" max="15371" width="7.85546875" style="399" customWidth="1"/>
    <col min="15372" max="15375" width="7" style="399" customWidth="1"/>
    <col min="15376" max="15376" width="8.42578125" style="399" customWidth="1"/>
    <col min="15377" max="15378" width="9.28515625" style="399" customWidth="1"/>
    <col min="15379" max="15600" width="8.85546875" style="399"/>
    <col min="15601" max="15601" width="5.7109375" style="399" customWidth="1"/>
    <col min="15602" max="15602" width="13.42578125" style="399" customWidth="1"/>
    <col min="15603" max="15609" width="5.85546875" style="399" customWidth="1"/>
    <col min="15610" max="15614" width="6.7109375" style="399" customWidth="1"/>
    <col min="15615" max="15615" width="9.42578125" style="399" customWidth="1"/>
    <col min="15616" max="15616" width="5.7109375" style="399" customWidth="1"/>
    <col min="15617" max="15624" width="6.7109375" style="399" customWidth="1"/>
    <col min="15625" max="15627" width="7.85546875" style="399" customWidth="1"/>
    <col min="15628" max="15631" width="7" style="399" customWidth="1"/>
    <col min="15632" max="15632" width="8.42578125" style="399" customWidth="1"/>
    <col min="15633" max="15634" width="9.28515625" style="399" customWidth="1"/>
    <col min="15635" max="15856" width="8.85546875" style="399"/>
    <col min="15857" max="15857" width="5.7109375" style="399" customWidth="1"/>
    <col min="15858" max="15858" width="13.42578125" style="399" customWidth="1"/>
    <col min="15859" max="15865" width="5.85546875" style="399" customWidth="1"/>
    <col min="15866" max="15870" width="6.7109375" style="399" customWidth="1"/>
    <col min="15871" max="15871" width="9.42578125" style="399" customWidth="1"/>
    <col min="15872" max="15872" width="5.7109375" style="399" customWidth="1"/>
    <col min="15873" max="15880" width="6.7109375" style="399" customWidth="1"/>
    <col min="15881" max="15883" width="7.85546875" style="399" customWidth="1"/>
    <col min="15884" max="15887" width="7" style="399" customWidth="1"/>
    <col min="15888" max="15888" width="8.42578125" style="399" customWidth="1"/>
    <col min="15889" max="15890" width="9.28515625" style="399" customWidth="1"/>
    <col min="15891" max="16112" width="8.85546875" style="399"/>
    <col min="16113" max="16113" width="5.7109375" style="399" customWidth="1"/>
    <col min="16114" max="16114" width="13.42578125" style="399" customWidth="1"/>
    <col min="16115" max="16121" width="5.85546875" style="399" customWidth="1"/>
    <col min="16122" max="16126" width="6.7109375" style="399" customWidth="1"/>
    <col min="16127" max="16127" width="9.42578125" style="399" customWidth="1"/>
    <col min="16128" max="16128" width="5.7109375" style="399" customWidth="1"/>
    <col min="16129" max="16136" width="6.7109375" style="399" customWidth="1"/>
    <col min="16137" max="16139" width="7.85546875" style="399" customWidth="1"/>
    <col min="16140" max="16143" width="7" style="399" customWidth="1"/>
    <col min="16144" max="16144" width="8.42578125" style="399" customWidth="1"/>
    <col min="16145" max="16146" width="9.28515625" style="399" customWidth="1"/>
    <col min="16147" max="16384" width="8.85546875" style="399"/>
  </cols>
  <sheetData>
    <row r="1" spans="1:63" ht="15.75">
      <c r="A1" s="389"/>
      <c r="B1" s="390"/>
      <c r="C1" s="390"/>
      <c r="D1" s="390"/>
      <c r="E1" s="390"/>
      <c r="F1" s="390"/>
      <c r="G1" s="390"/>
      <c r="H1" s="390"/>
      <c r="I1" s="390"/>
      <c r="J1" s="633" t="s">
        <v>0</v>
      </c>
      <c r="K1" s="633"/>
      <c r="T1" s="535"/>
      <c r="U1" s="390"/>
      <c r="V1" s="15"/>
      <c r="W1" s="15"/>
      <c r="X1" s="405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</row>
    <row r="2" spans="1:63" ht="15.75">
      <c r="A2" s="389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535"/>
      <c r="U2" s="390"/>
      <c r="V2" s="390"/>
      <c r="W2" s="390"/>
      <c r="X2" s="406"/>
      <c r="Y2" s="406"/>
      <c r="Z2" s="406"/>
      <c r="AA2" s="406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15"/>
      <c r="BD2" s="15"/>
      <c r="BE2" s="15"/>
      <c r="BF2" s="15"/>
      <c r="BG2" s="15"/>
      <c r="BH2" s="15"/>
      <c r="BI2" s="15"/>
      <c r="BJ2" s="15"/>
      <c r="BK2" s="15"/>
    </row>
    <row r="3" spans="1:63" ht="18" customHeight="1">
      <c r="A3" s="279"/>
      <c r="B3" s="279"/>
      <c r="X3" s="259"/>
      <c r="Y3" s="259"/>
      <c r="Z3" s="259"/>
      <c r="AA3" s="259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15"/>
      <c r="BF3" s="15"/>
      <c r="BG3" s="15"/>
      <c r="BH3" s="15"/>
      <c r="BI3" s="15"/>
      <c r="BJ3" s="15"/>
      <c r="BK3" s="15"/>
    </row>
    <row r="4" spans="1:63" ht="60.75" customHeight="1">
      <c r="B4" s="635" t="s">
        <v>2</v>
      </c>
      <c r="C4" s="635"/>
      <c r="D4" s="635"/>
      <c r="E4" s="635"/>
      <c r="F4" s="635"/>
      <c r="G4" s="635"/>
      <c r="H4" s="635"/>
      <c r="I4" s="635"/>
      <c r="J4" s="635"/>
      <c r="K4" s="279"/>
      <c r="L4" s="279"/>
      <c r="M4" s="279"/>
      <c r="N4" s="279"/>
      <c r="O4" s="279"/>
      <c r="P4" s="279"/>
      <c r="Q4" s="279"/>
      <c r="R4" s="259"/>
      <c r="S4" s="259"/>
      <c r="T4" s="537"/>
      <c r="U4" s="259"/>
      <c r="V4" s="259"/>
      <c r="W4" s="259"/>
      <c r="X4" s="259"/>
      <c r="Y4" s="259"/>
      <c r="Z4" s="259"/>
      <c r="AA4" s="259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  <c r="BE4" s="15"/>
      <c r="BF4" s="15"/>
      <c r="BG4" s="15"/>
      <c r="BH4" s="15"/>
      <c r="BI4" s="15"/>
      <c r="BJ4" s="15"/>
      <c r="BK4" s="15"/>
    </row>
    <row r="5" spans="1:63" ht="19.5" customHeight="1">
      <c r="A5" s="279"/>
      <c r="B5" s="27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537"/>
      <c r="U5" s="259"/>
      <c r="V5" s="259"/>
      <c r="W5" s="259"/>
      <c r="X5" s="259"/>
      <c r="Y5" s="259"/>
      <c r="Z5" s="259"/>
      <c r="AA5" s="259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15"/>
      <c r="BF5" s="15"/>
      <c r="BG5" s="15"/>
      <c r="BH5" s="15"/>
      <c r="BI5" s="15"/>
      <c r="BJ5" s="15"/>
      <c r="BK5" s="15"/>
    </row>
    <row r="6" spans="1:63" ht="19.5" customHeight="1">
      <c r="A6" s="279"/>
      <c r="B6" s="27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537"/>
      <c r="U6" s="259"/>
      <c r="V6" s="259"/>
      <c r="W6" s="259"/>
      <c r="X6" s="259"/>
      <c r="Y6" s="634" t="s">
        <v>1</v>
      </c>
      <c r="Z6" s="634"/>
      <c r="AA6" s="634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390"/>
      <c r="AY6" s="390"/>
      <c r="AZ6" s="390"/>
      <c r="BA6" s="390"/>
      <c r="BB6" s="390"/>
      <c r="BC6" s="390"/>
      <c r="BD6" s="390"/>
      <c r="BE6" s="15"/>
      <c r="BF6" s="15"/>
      <c r="BG6" s="15"/>
      <c r="BH6" s="15"/>
      <c r="BI6" s="15"/>
      <c r="BJ6" s="15"/>
      <c r="BK6" s="15"/>
    </row>
    <row r="7" spans="1:63" ht="19.5" customHeight="1">
      <c r="A7" s="279"/>
      <c r="B7" s="27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537"/>
      <c r="U7" s="259"/>
      <c r="V7" s="259"/>
      <c r="W7" s="259"/>
      <c r="X7" s="259"/>
      <c r="Y7" s="259"/>
      <c r="Z7" s="259"/>
      <c r="AA7" s="259"/>
      <c r="AB7" s="390"/>
      <c r="AC7" s="390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0"/>
      <c r="AQ7" s="390"/>
      <c r="AR7" s="390"/>
      <c r="AS7" s="390"/>
      <c r="AT7" s="390"/>
      <c r="AU7" s="390"/>
      <c r="AV7" s="390"/>
      <c r="AW7" s="390"/>
      <c r="AX7" s="390"/>
      <c r="AY7" s="390"/>
      <c r="AZ7" s="390"/>
      <c r="BA7" s="390"/>
      <c r="BB7" s="390"/>
      <c r="BC7" s="390"/>
      <c r="BD7" s="390"/>
      <c r="BE7" s="15"/>
      <c r="BF7" s="15"/>
      <c r="BG7" s="15"/>
      <c r="BH7" s="15"/>
      <c r="BI7" s="15"/>
      <c r="BJ7" s="15"/>
      <c r="BK7" s="15"/>
    </row>
    <row r="8" spans="1:63" ht="19.5" customHeight="1">
      <c r="A8" s="457"/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538"/>
      <c r="U8" s="457"/>
      <c r="V8" s="457"/>
      <c r="W8" s="457"/>
      <c r="X8" s="457"/>
      <c r="Y8" s="457"/>
      <c r="Z8" s="413"/>
      <c r="AA8" s="406"/>
      <c r="AB8" s="390"/>
      <c r="AC8" s="390"/>
      <c r="AD8" s="390"/>
      <c r="AE8" s="390"/>
      <c r="AF8" s="390"/>
      <c r="AG8" s="390"/>
      <c r="AH8" s="390"/>
      <c r="AI8" s="390"/>
      <c r="AJ8" s="390"/>
      <c r="AK8" s="390"/>
      <c r="AL8" s="390"/>
      <c r="AM8" s="390"/>
      <c r="AN8" s="390"/>
      <c r="AO8" s="390"/>
      <c r="AP8" s="390"/>
      <c r="AQ8" s="390"/>
      <c r="AR8" s="390"/>
      <c r="AS8" s="390"/>
      <c r="AT8" s="390"/>
      <c r="AU8" s="390"/>
      <c r="AV8" s="390"/>
      <c r="AW8" s="390"/>
      <c r="AX8" s="390"/>
      <c r="AY8" s="390"/>
      <c r="AZ8" s="390"/>
      <c r="BA8" s="390"/>
      <c r="BB8" s="390"/>
      <c r="BC8" s="390"/>
      <c r="BD8" s="390"/>
      <c r="BE8" s="15"/>
      <c r="BF8" s="15"/>
      <c r="BG8" s="15"/>
      <c r="BH8" s="15"/>
      <c r="BI8" s="15"/>
      <c r="BJ8" s="15"/>
      <c r="BK8" s="15"/>
    </row>
    <row r="9" spans="1:63" s="51" customFormat="1" ht="12.75">
      <c r="A9" s="23"/>
      <c r="B9" s="15"/>
      <c r="C9" s="400"/>
      <c r="D9" s="15"/>
      <c r="E9" s="15"/>
      <c r="F9" s="15"/>
      <c r="G9" s="15"/>
      <c r="H9" s="15"/>
      <c r="I9" s="15"/>
      <c r="J9" s="15"/>
      <c r="K9" s="54" t="s">
        <v>3</v>
      </c>
      <c r="L9" s="15"/>
      <c r="M9" s="15"/>
      <c r="N9" s="15"/>
      <c r="O9" s="15"/>
      <c r="P9" s="15"/>
      <c r="Q9" s="15"/>
      <c r="R9" s="15"/>
      <c r="S9" s="15"/>
      <c r="T9" s="539"/>
      <c r="U9" s="15"/>
      <c r="V9" s="15"/>
      <c r="W9" s="15"/>
      <c r="X9" s="63"/>
      <c r="Y9" s="63"/>
      <c r="Z9" s="64"/>
      <c r="AA9" s="63" t="s">
        <v>3</v>
      </c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</row>
    <row r="10" spans="1:63" s="388" customFormat="1" ht="27" customHeight="1">
      <c r="A10" s="631" t="s">
        <v>4</v>
      </c>
      <c r="B10" s="631" t="s">
        <v>5</v>
      </c>
      <c r="C10" s="631" t="s">
        <v>6</v>
      </c>
      <c r="D10" s="630" t="s">
        <v>7</v>
      </c>
      <c r="E10" s="630"/>
      <c r="F10" s="630"/>
      <c r="G10" s="630"/>
      <c r="H10" s="630"/>
      <c r="I10" s="630"/>
      <c r="J10" s="630"/>
      <c r="K10" s="630"/>
      <c r="L10" s="631" t="s">
        <v>4</v>
      </c>
      <c r="M10" s="631" t="s">
        <v>5</v>
      </c>
      <c r="N10" s="630" t="s">
        <v>6</v>
      </c>
      <c r="O10" s="630"/>
      <c r="P10" s="630"/>
      <c r="Q10" s="630"/>
      <c r="R10" s="630" t="s">
        <v>8</v>
      </c>
      <c r="S10" s="630"/>
      <c r="T10" s="631" t="s">
        <v>9</v>
      </c>
      <c r="U10" s="630"/>
      <c r="V10" s="630"/>
      <c r="W10" s="630"/>
      <c r="X10" s="630" t="s">
        <v>10</v>
      </c>
      <c r="Y10" s="630"/>
      <c r="Z10" s="630"/>
      <c r="AA10" s="630"/>
      <c r="BK10" s="416"/>
    </row>
    <row r="11" spans="1:63" s="397" customFormat="1" ht="14.25" customHeight="1">
      <c r="A11" s="631"/>
      <c r="B11" s="631"/>
      <c r="C11" s="631"/>
      <c r="D11" s="630" t="s">
        <v>11</v>
      </c>
      <c r="E11" s="630" t="s">
        <v>12</v>
      </c>
      <c r="F11" s="630" t="s">
        <v>13</v>
      </c>
      <c r="G11" s="424"/>
      <c r="H11" s="424"/>
      <c r="I11" s="424"/>
      <c r="J11" s="424"/>
      <c r="K11" s="630" t="s">
        <v>14</v>
      </c>
      <c r="L11" s="631"/>
      <c r="M11" s="631"/>
      <c r="N11" s="630"/>
      <c r="O11" s="630" t="s">
        <v>15</v>
      </c>
      <c r="P11" s="630" t="s">
        <v>16</v>
      </c>
      <c r="Q11" s="630" t="s">
        <v>17</v>
      </c>
      <c r="R11" s="630" t="s">
        <v>18</v>
      </c>
      <c r="S11" s="630" t="s">
        <v>19</v>
      </c>
      <c r="T11" s="631"/>
      <c r="U11" s="630" t="s">
        <v>20</v>
      </c>
      <c r="V11" s="630" t="s">
        <v>21</v>
      </c>
      <c r="W11" s="630" t="s">
        <v>22</v>
      </c>
      <c r="X11" s="631" t="s">
        <v>23</v>
      </c>
      <c r="Y11" s="631"/>
      <c r="Z11" s="630" t="s">
        <v>24</v>
      </c>
      <c r="AA11" s="630"/>
      <c r="AB11" s="388"/>
      <c r="AC11" s="388"/>
      <c r="AD11" s="388"/>
      <c r="AE11" s="388"/>
      <c r="AF11" s="388"/>
      <c r="AG11" s="388"/>
      <c r="AH11" s="388"/>
      <c r="AI11" s="388"/>
      <c r="AJ11" s="388"/>
      <c r="AK11" s="388"/>
      <c r="AL11" s="388"/>
      <c r="AM11" s="388"/>
      <c r="AN11" s="388"/>
      <c r="AO11" s="388"/>
      <c r="AP11" s="388"/>
      <c r="AQ11" s="388"/>
      <c r="AR11" s="388"/>
      <c r="AS11" s="388"/>
      <c r="AT11" s="388"/>
      <c r="AU11" s="388"/>
      <c r="AV11" s="388"/>
      <c r="AW11" s="388"/>
      <c r="AX11" s="388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8"/>
      <c r="BK11" s="416"/>
    </row>
    <row r="12" spans="1:63" s="397" customFormat="1" ht="14.25" customHeight="1">
      <c r="A12" s="631"/>
      <c r="B12" s="631"/>
      <c r="C12" s="631"/>
      <c r="D12" s="632"/>
      <c r="E12" s="630"/>
      <c r="F12" s="630"/>
      <c r="G12" s="630" t="s">
        <v>25</v>
      </c>
      <c r="H12" s="630" t="s">
        <v>26</v>
      </c>
      <c r="I12" s="630" t="s">
        <v>27</v>
      </c>
      <c r="J12" s="630" t="s">
        <v>28</v>
      </c>
      <c r="K12" s="630"/>
      <c r="L12" s="631"/>
      <c r="M12" s="631"/>
      <c r="N12" s="630"/>
      <c r="O12" s="630"/>
      <c r="P12" s="630"/>
      <c r="Q12" s="630"/>
      <c r="R12" s="630"/>
      <c r="S12" s="630"/>
      <c r="T12" s="631"/>
      <c r="U12" s="630"/>
      <c r="V12" s="630"/>
      <c r="W12" s="630"/>
      <c r="X12" s="631"/>
      <c r="Y12" s="631"/>
      <c r="Z12" s="630"/>
      <c r="AA12" s="630"/>
      <c r="AB12" s="388"/>
      <c r="AC12" s="388"/>
      <c r="AD12" s="388"/>
      <c r="AE12" s="388"/>
      <c r="AF12" s="388"/>
      <c r="AG12" s="388"/>
      <c r="AH12" s="388"/>
      <c r="AI12" s="388"/>
      <c r="AJ12" s="388"/>
      <c r="AK12" s="388"/>
      <c r="AL12" s="388"/>
      <c r="AM12" s="388"/>
      <c r="AN12" s="388"/>
      <c r="AO12" s="388"/>
      <c r="AP12" s="388"/>
      <c r="AQ12" s="388"/>
      <c r="AR12" s="388"/>
      <c r="AS12" s="388"/>
      <c r="AT12" s="388"/>
      <c r="AU12" s="388"/>
      <c r="AV12" s="388"/>
      <c r="AW12" s="388"/>
      <c r="AX12" s="388"/>
      <c r="AY12" s="388"/>
      <c r="AZ12" s="388"/>
      <c r="BA12" s="388"/>
      <c r="BB12" s="388"/>
      <c r="BC12" s="388"/>
      <c r="BD12" s="388"/>
      <c r="BE12" s="388"/>
      <c r="BF12" s="388"/>
      <c r="BG12" s="388"/>
      <c r="BH12" s="388"/>
      <c r="BI12" s="388"/>
      <c r="BJ12" s="388"/>
      <c r="BK12" s="416"/>
    </row>
    <row r="13" spans="1:63" s="51" customFormat="1" ht="26.1" customHeight="1">
      <c r="A13" s="631"/>
      <c r="B13" s="631"/>
      <c r="C13" s="631"/>
      <c r="D13" s="632"/>
      <c r="E13" s="630"/>
      <c r="F13" s="630"/>
      <c r="G13" s="630"/>
      <c r="H13" s="630"/>
      <c r="I13" s="630"/>
      <c r="J13" s="630"/>
      <c r="K13" s="630"/>
      <c r="L13" s="631"/>
      <c r="M13" s="631"/>
      <c r="N13" s="630"/>
      <c r="O13" s="630"/>
      <c r="P13" s="630"/>
      <c r="Q13" s="630"/>
      <c r="R13" s="630"/>
      <c r="S13" s="630"/>
      <c r="T13" s="631"/>
      <c r="U13" s="630"/>
      <c r="V13" s="630"/>
      <c r="W13" s="630"/>
      <c r="X13" s="266" t="s">
        <v>29</v>
      </c>
      <c r="Y13" s="266" t="s">
        <v>30</v>
      </c>
      <c r="Z13" s="391" t="s">
        <v>29</v>
      </c>
      <c r="AA13" s="391" t="s">
        <v>30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2"/>
    </row>
    <row r="14" spans="1:63" s="397" customFormat="1" ht="12.75">
      <c r="A14" s="266" t="s">
        <v>31</v>
      </c>
      <c r="B14" s="266" t="s">
        <v>32</v>
      </c>
      <c r="C14" s="266">
        <v>1</v>
      </c>
      <c r="D14" s="266">
        <v>2</v>
      </c>
      <c r="E14" s="266">
        <v>3</v>
      </c>
      <c r="F14" s="266">
        <v>4</v>
      </c>
      <c r="G14" s="266">
        <v>5</v>
      </c>
      <c r="H14" s="266">
        <v>6</v>
      </c>
      <c r="I14" s="266">
        <v>7</v>
      </c>
      <c r="J14" s="266">
        <v>8</v>
      </c>
      <c r="K14" s="266">
        <v>9</v>
      </c>
      <c r="L14" s="266" t="s">
        <v>31</v>
      </c>
      <c r="M14" s="266" t="s">
        <v>32</v>
      </c>
      <c r="N14" s="266">
        <v>10</v>
      </c>
      <c r="O14" s="266">
        <v>11</v>
      </c>
      <c r="P14" s="266">
        <v>12</v>
      </c>
      <c r="Q14" s="266">
        <v>13</v>
      </c>
      <c r="R14" s="266">
        <v>14</v>
      </c>
      <c r="S14" s="266">
        <v>15</v>
      </c>
      <c r="T14" s="266">
        <v>16</v>
      </c>
      <c r="U14" s="391">
        <v>17</v>
      </c>
      <c r="V14" s="391">
        <v>18</v>
      </c>
      <c r="W14" s="391">
        <v>19</v>
      </c>
      <c r="X14" s="266">
        <v>20</v>
      </c>
      <c r="Y14" s="266">
        <v>21</v>
      </c>
      <c r="Z14" s="391">
        <v>22</v>
      </c>
      <c r="AA14" s="391">
        <v>23</v>
      </c>
      <c r="AB14" s="388"/>
      <c r="AC14" s="388"/>
      <c r="AD14" s="388"/>
      <c r="AE14" s="388"/>
      <c r="AF14" s="388"/>
      <c r="AG14" s="388"/>
      <c r="AH14" s="388"/>
      <c r="AI14" s="388"/>
      <c r="AJ14" s="388"/>
      <c r="AK14" s="388"/>
      <c r="AL14" s="388"/>
      <c r="AM14" s="388"/>
      <c r="AN14" s="388"/>
      <c r="AO14" s="388"/>
      <c r="AP14" s="388"/>
      <c r="AQ14" s="388"/>
      <c r="AR14" s="388"/>
      <c r="AS14" s="388"/>
      <c r="AT14" s="388"/>
      <c r="AU14" s="388"/>
      <c r="AV14" s="388"/>
      <c r="AW14" s="388"/>
      <c r="AX14" s="388"/>
      <c r="AY14" s="388"/>
      <c r="AZ14" s="388"/>
      <c r="BA14" s="388"/>
      <c r="BB14" s="388"/>
      <c r="BC14" s="388"/>
      <c r="BD14" s="388"/>
      <c r="BE14" s="388"/>
      <c r="BF14" s="388"/>
      <c r="BG14" s="388"/>
      <c r="BH14" s="388"/>
      <c r="BI14" s="388"/>
      <c r="BJ14" s="388"/>
      <c r="BK14" s="388"/>
    </row>
    <row r="15" spans="1:63" s="51" customFormat="1" ht="12" customHeight="1">
      <c r="A15" s="429" t="s">
        <v>33</v>
      </c>
      <c r="B15" s="268">
        <v>1</v>
      </c>
      <c r="C15" s="425">
        <f>+C16+C22+C29+C41+C37</f>
        <v>76</v>
      </c>
      <c r="D15" s="425">
        <f t="shared" ref="D15:K15" si="0">+D16+D22+D29+D41+D37</f>
        <v>33</v>
      </c>
      <c r="E15" s="425">
        <f t="shared" si="0"/>
        <v>40</v>
      </c>
      <c r="F15" s="425">
        <f t="shared" si="0"/>
        <v>0</v>
      </c>
      <c r="G15" s="425">
        <f t="shared" si="0"/>
        <v>0</v>
      </c>
      <c r="H15" s="425">
        <f t="shared" si="0"/>
        <v>0</v>
      </c>
      <c r="I15" s="425">
        <f t="shared" si="0"/>
        <v>0</v>
      </c>
      <c r="J15" s="425">
        <f t="shared" si="0"/>
        <v>0</v>
      </c>
      <c r="K15" s="425">
        <f t="shared" si="0"/>
        <v>3</v>
      </c>
      <c r="L15" s="426" t="s">
        <v>33</v>
      </c>
      <c r="M15" s="393">
        <v>1</v>
      </c>
      <c r="N15" s="425">
        <f t="shared" ref="N15" si="1">+N16+N22+N29+N41+N37</f>
        <v>76</v>
      </c>
      <c r="O15" s="425">
        <f t="shared" ref="O15" si="2">+O16+O22+O29+O41+O37</f>
        <v>74</v>
      </c>
      <c r="P15" s="425">
        <f t="shared" ref="P15" si="3">+P16+P22+P29+P41+P37</f>
        <v>32</v>
      </c>
      <c r="Q15" s="425">
        <f t="shared" ref="Q15:R15" si="4">+Q16+Q22+Q29+Q41+Q37</f>
        <v>9</v>
      </c>
      <c r="R15" s="425">
        <f t="shared" si="4"/>
        <v>48</v>
      </c>
      <c r="S15" s="425">
        <f t="shared" ref="S15" si="5">+S16+S22+S29+S41+S37</f>
        <v>28</v>
      </c>
      <c r="T15" s="545">
        <v>858.67541666666659</v>
      </c>
      <c r="U15" s="545">
        <v>796.26706349206358</v>
      </c>
      <c r="V15" s="545">
        <v>1129.6156249999999</v>
      </c>
      <c r="W15" s="545">
        <v>540.75925925925924</v>
      </c>
      <c r="X15" s="425">
        <f>+X16+X22+X29+X41+X37</f>
        <v>8</v>
      </c>
      <c r="Y15" s="425">
        <f t="shared" ref="Y15:AA15" si="6">+Y16+Y22+Y29+Y41+Y37</f>
        <v>46</v>
      </c>
      <c r="Z15" s="425">
        <f t="shared" si="6"/>
        <v>0</v>
      </c>
      <c r="AA15" s="425">
        <f t="shared" si="6"/>
        <v>48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</row>
    <row r="16" spans="1:63" s="51" customFormat="1" ht="12" customHeight="1">
      <c r="A16" s="426" t="s">
        <v>34</v>
      </c>
      <c r="B16" s="393">
        <v>2</v>
      </c>
      <c r="C16" s="425">
        <f>SUM(C17:C21)</f>
        <v>7</v>
      </c>
      <c r="D16" s="425">
        <f t="shared" ref="D16:K16" si="7">SUM(D17:D21)</f>
        <v>3</v>
      </c>
      <c r="E16" s="425">
        <f t="shared" si="7"/>
        <v>3</v>
      </c>
      <c r="F16" s="425">
        <f t="shared" si="7"/>
        <v>0</v>
      </c>
      <c r="G16" s="425">
        <f t="shared" si="7"/>
        <v>0</v>
      </c>
      <c r="H16" s="425">
        <f t="shared" si="7"/>
        <v>0</v>
      </c>
      <c r="I16" s="425">
        <f t="shared" si="7"/>
        <v>0</v>
      </c>
      <c r="J16" s="425">
        <f t="shared" si="7"/>
        <v>0</v>
      </c>
      <c r="K16" s="425">
        <f t="shared" si="7"/>
        <v>1</v>
      </c>
      <c r="L16" s="426" t="s">
        <v>34</v>
      </c>
      <c r="M16" s="393">
        <v>2</v>
      </c>
      <c r="N16" s="425">
        <f t="shared" ref="N16" si="8">SUM(N17:N21)</f>
        <v>7</v>
      </c>
      <c r="O16" s="425">
        <f t="shared" ref="O16" si="9">SUM(O17:O21)</f>
        <v>7</v>
      </c>
      <c r="P16" s="425">
        <f t="shared" ref="P16" si="10">SUM(P17:P21)</f>
        <v>4</v>
      </c>
      <c r="Q16" s="425">
        <f t="shared" ref="Q16" si="11">SUM(Q17:Q21)</f>
        <v>2</v>
      </c>
      <c r="R16" s="425">
        <f t="shared" ref="R16" si="12">SUM(R17:R21)</f>
        <v>7</v>
      </c>
      <c r="S16" s="425">
        <f t="shared" ref="S16" si="13">SUM(S17:S21)</f>
        <v>0</v>
      </c>
      <c r="T16" s="545">
        <v>535</v>
      </c>
      <c r="U16" s="545">
        <v>150</v>
      </c>
      <c r="V16" s="545">
        <v>920</v>
      </c>
      <c r="W16" s="545">
        <v>0</v>
      </c>
      <c r="X16" s="425">
        <f t="shared" ref="X16" si="14">SUM(X17:X21)</f>
        <v>0</v>
      </c>
      <c r="Y16" s="425">
        <f t="shared" ref="Y16" si="15">SUM(Y17:Y21)</f>
        <v>4</v>
      </c>
      <c r="Z16" s="427">
        <f t="shared" ref="Z16" si="16">SUM(Z17:Z21)</f>
        <v>0</v>
      </c>
      <c r="AA16" s="427">
        <f t="shared" ref="AA16" si="17">SUM(AA17:AA21)</f>
        <v>2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</row>
    <row r="17" spans="1:63" s="398" customFormat="1" ht="12" customHeight="1">
      <c r="A17" s="101" t="s">
        <v>35</v>
      </c>
      <c r="B17" s="393">
        <v>3</v>
      </c>
      <c r="C17" s="430">
        <v>1</v>
      </c>
      <c r="D17" s="395">
        <v>0</v>
      </c>
      <c r="E17" s="395">
        <v>1</v>
      </c>
      <c r="F17" s="395">
        <v>0</v>
      </c>
      <c r="G17" s="395">
        <v>0</v>
      </c>
      <c r="H17" s="395">
        <v>0</v>
      </c>
      <c r="I17" s="395">
        <v>0</v>
      </c>
      <c r="J17" s="395">
        <v>0</v>
      </c>
      <c r="K17" s="395">
        <v>0</v>
      </c>
      <c r="L17" s="101" t="s">
        <v>35</v>
      </c>
      <c r="M17" s="393">
        <v>3</v>
      </c>
      <c r="N17" s="395">
        <v>1</v>
      </c>
      <c r="O17" s="395">
        <v>1</v>
      </c>
      <c r="P17" s="395">
        <v>0</v>
      </c>
      <c r="Q17" s="395">
        <v>0</v>
      </c>
      <c r="R17" s="395">
        <v>1</v>
      </c>
      <c r="S17" s="395">
        <v>0</v>
      </c>
      <c r="T17" s="395">
        <v>0</v>
      </c>
      <c r="U17" s="395">
        <v>0</v>
      </c>
      <c r="V17" s="395">
        <v>0</v>
      </c>
      <c r="W17" s="395">
        <v>0</v>
      </c>
      <c r="X17" s="395">
        <v>0</v>
      </c>
      <c r="Y17" s="395">
        <v>0</v>
      </c>
      <c r="Z17" s="395">
        <v>0</v>
      </c>
      <c r="AA17" s="395">
        <v>0</v>
      </c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  <c r="BD17" s="347"/>
      <c r="BE17" s="347"/>
      <c r="BF17" s="347"/>
      <c r="BG17" s="347"/>
      <c r="BH17" s="347"/>
      <c r="BI17" s="347"/>
      <c r="BJ17" s="347"/>
      <c r="BK17" s="347"/>
    </row>
    <row r="18" spans="1:63" s="398" customFormat="1" ht="12" customHeight="1">
      <c r="A18" s="101" t="s">
        <v>36</v>
      </c>
      <c r="B18" s="393">
        <v>4</v>
      </c>
      <c r="C18" s="430">
        <v>1</v>
      </c>
      <c r="D18" s="395">
        <v>0</v>
      </c>
      <c r="E18" s="395">
        <v>1</v>
      </c>
      <c r="F18" s="395">
        <v>0</v>
      </c>
      <c r="G18" s="395">
        <v>0</v>
      </c>
      <c r="H18" s="395">
        <v>0</v>
      </c>
      <c r="I18" s="395">
        <v>0</v>
      </c>
      <c r="J18" s="395">
        <v>0</v>
      </c>
      <c r="K18" s="395">
        <v>0</v>
      </c>
      <c r="L18" s="101" t="s">
        <v>36</v>
      </c>
      <c r="M18" s="393">
        <v>4</v>
      </c>
      <c r="N18" s="395">
        <v>1</v>
      </c>
      <c r="O18" s="395">
        <v>1</v>
      </c>
      <c r="P18" s="395">
        <v>0</v>
      </c>
      <c r="Q18" s="395">
        <v>1</v>
      </c>
      <c r="R18" s="395">
        <v>1</v>
      </c>
      <c r="S18" s="395">
        <v>0</v>
      </c>
      <c r="T18" s="395">
        <v>0</v>
      </c>
      <c r="U18" s="395">
        <v>0</v>
      </c>
      <c r="V18" s="395">
        <v>0</v>
      </c>
      <c r="W18" s="395">
        <v>0</v>
      </c>
      <c r="X18" s="395">
        <v>0</v>
      </c>
      <c r="Y18" s="393">
        <v>1</v>
      </c>
      <c r="Z18" s="395">
        <v>0</v>
      </c>
      <c r="AA18" s="395">
        <v>0</v>
      </c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  <c r="BB18" s="347"/>
      <c r="BC18" s="347"/>
      <c r="BD18" s="347"/>
      <c r="BE18" s="347"/>
      <c r="BF18" s="347"/>
      <c r="BG18" s="347"/>
      <c r="BH18" s="347"/>
      <c r="BI18" s="347"/>
      <c r="BJ18" s="347"/>
      <c r="BK18" s="347"/>
    </row>
    <row r="19" spans="1:63" s="398" customFormat="1" ht="12" customHeight="1">
      <c r="A19" s="101" t="s">
        <v>37</v>
      </c>
      <c r="B19" s="393">
        <v>5</v>
      </c>
      <c r="C19" s="430">
        <v>3</v>
      </c>
      <c r="D19" s="395">
        <v>1</v>
      </c>
      <c r="E19" s="395">
        <v>1</v>
      </c>
      <c r="F19" s="395">
        <v>0</v>
      </c>
      <c r="G19" s="395">
        <v>0</v>
      </c>
      <c r="H19" s="395">
        <v>0</v>
      </c>
      <c r="I19" s="395">
        <v>0</v>
      </c>
      <c r="J19" s="395">
        <v>0</v>
      </c>
      <c r="K19" s="395">
        <v>1</v>
      </c>
      <c r="L19" s="101" t="s">
        <v>37</v>
      </c>
      <c r="M19" s="393">
        <v>5</v>
      </c>
      <c r="N19" s="395">
        <v>3</v>
      </c>
      <c r="O19" s="395">
        <v>3</v>
      </c>
      <c r="P19" s="395">
        <v>2</v>
      </c>
      <c r="Q19" s="395">
        <v>1</v>
      </c>
      <c r="R19" s="395">
        <v>3</v>
      </c>
      <c r="S19" s="395">
        <v>0</v>
      </c>
      <c r="T19" s="546">
        <v>535</v>
      </c>
      <c r="U19" s="546">
        <v>150</v>
      </c>
      <c r="V19" s="546">
        <v>920</v>
      </c>
      <c r="W19" s="395">
        <v>0</v>
      </c>
      <c r="X19" s="395">
        <v>0</v>
      </c>
      <c r="Y19" s="393">
        <v>1</v>
      </c>
      <c r="Z19" s="395">
        <v>0</v>
      </c>
      <c r="AA19" s="395">
        <v>0</v>
      </c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  <c r="BC19" s="347"/>
      <c r="BD19" s="347"/>
      <c r="BE19" s="347"/>
      <c r="BF19" s="347"/>
      <c r="BG19" s="347"/>
      <c r="BH19" s="347"/>
      <c r="BI19" s="347"/>
      <c r="BJ19" s="347"/>
      <c r="BK19" s="347"/>
    </row>
    <row r="20" spans="1:63" s="398" customFormat="1" ht="12" customHeight="1">
      <c r="A20" s="101" t="s">
        <v>38</v>
      </c>
      <c r="B20" s="393">
        <v>6</v>
      </c>
      <c r="C20" s="430">
        <v>1</v>
      </c>
      <c r="D20" s="395">
        <v>1</v>
      </c>
      <c r="E20" s="395">
        <v>0</v>
      </c>
      <c r="F20" s="395">
        <v>0</v>
      </c>
      <c r="G20" s="395">
        <v>0</v>
      </c>
      <c r="H20" s="395">
        <v>0</v>
      </c>
      <c r="I20" s="395">
        <v>0</v>
      </c>
      <c r="J20" s="395">
        <v>0</v>
      </c>
      <c r="K20" s="395">
        <v>0</v>
      </c>
      <c r="L20" s="101" t="s">
        <v>38</v>
      </c>
      <c r="M20" s="393">
        <v>6</v>
      </c>
      <c r="N20" s="395">
        <v>1</v>
      </c>
      <c r="O20" s="395">
        <v>1</v>
      </c>
      <c r="P20" s="395">
        <v>1</v>
      </c>
      <c r="Q20" s="395">
        <v>0</v>
      </c>
      <c r="R20" s="395">
        <v>1</v>
      </c>
      <c r="S20" s="395">
        <v>0</v>
      </c>
      <c r="T20" s="395">
        <v>0</v>
      </c>
      <c r="U20" s="395">
        <v>0</v>
      </c>
      <c r="V20" s="395">
        <v>0</v>
      </c>
      <c r="W20" s="395">
        <v>0</v>
      </c>
      <c r="X20" s="395">
        <v>0</v>
      </c>
      <c r="Y20" s="393">
        <v>1</v>
      </c>
      <c r="Z20" s="395">
        <v>0</v>
      </c>
      <c r="AA20" s="395">
        <v>0</v>
      </c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347"/>
      <c r="BE20" s="347"/>
      <c r="BF20" s="347"/>
      <c r="BG20" s="347"/>
      <c r="BH20" s="347"/>
      <c r="BI20" s="347"/>
      <c r="BJ20" s="347"/>
      <c r="BK20" s="347"/>
    </row>
    <row r="21" spans="1:63" s="398" customFormat="1" ht="12" customHeight="1">
      <c r="A21" s="101" t="s">
        <v>39</v>
      </c>
      <c r="B21" s="393">
        <v>7</v>
      </c>
      <c r="C21" s="430">
        <v>1</v>
      </c>
      <c r="D21" s="395">
        <v>1</v>
      </c>
      <c r="E21" s="395">
        <v>0</v>
      </c>
      <c r="F21" s="395">
        <v>0</v>
      </c>
      <c r="G21" s="395">
        <v>0</v>
      </c>
      <c r="H21" s="395">
        <v>0</v>
      </c>
      <c r="I21" s="395">
        <v>0</v>
      </c>
      <c r="J21" s="395">
        <v>0</v>
      </c>
      <c r="K21" s="395">
        <v>0</v>
      </c>
      <c r="L21" s="101" t="s">
        <v>39</v>
      </c>
      <c r="M21" s="393">
        <v>7</v>
      </c>
      <c r="N21" s="395">
        <v>1</v>
      </c>
      <c r="O21" s="395">
        <v>1</v>
      </c>
      <c r="P21" s="395">
        <v>1</v>
      </c>
      <c r="Q21" s="395">
        <v>0</v>
      </c>
      <c r="R21" s="395">
        <v>1</v>
      </c>
      <c r="S21" s="395">
        <v>0</v>
      </c>
      <c r="T21" s="395">
        <v>0</v>
      </c>
      <c r="U21" s="395">
        <v>0</v>
      </c>
      <c r="V21" s="395">
        <v>0</v>
      </c>
      <c r="W21" s="395">
        <v>0</v>
      </c>
      <c r="X21" s="395">
        <v>0</v>
      </c>
      <c r="Y21" s="393">
        <v>1</v>
      </c>
      <c r="Z21" s="395">
        <v>0</v>
      </c>
      <c r="AA21" s="393">
        <v>2</v>
      </c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  <c r="BD21" s="347"/>
      <c r="BE21" s="347"/>
      <c r="BF21" s="347"/>
      <c r="BG21" s="347"/>
      <c r="BH21" s="347"/>
      <c r="BI21" s="347"/>
      <c r="BJ21" s="347"/>
      <c r="BK21" s="347"/>
    </row>
    <row r="22" spans="1:63" s="398" customFormat="1" ht="12" customHeight="1">
      <c r="A22" s="426" t="s">
        <v>40</v>
      </c>
      <c r="B22" s="393">
        <v>8</v>
      </c>
      <c r="C22" s="425">
        <f>SUM(C23:C28)</f>
        <v>12</v>
      </c>
      <c r="D22" s="425">
        <f t="shared" ref="D22:K22" si="18">SUM(D23:D28)</f>
        <v>5</v>
      </c>
      <c r="E22" s="425">
        <f t="shared" si="18"/>
        <v>7</v>
      </c>
      <c r="F22" s="425">
        <f t="shared" si="18"/>
        <v>0</v>
      </c>
      <c r="G22" s="425">
        <f t="shared" si="18"/>
        <v>0</v>
      </c>
      <c r="H22" s="425">
        <f t="shared" si="18"/>
        <v>0</v>
      </c>
      <c r="I22" s="425">
        <f t="shared" si="18"/>
        <v>0</v>
      </c>
      <c r="J22" s="425">
        <f t="shared" si="18"/>
        <v>0</v>
      </c>
      <c r="K22" s="425">
        <f t="shared" si="18"/>
        <v>0</v>
      </c>
      <c r="L22" s="426" t="s">
        <v>40</v>
      </c>
      <c r="M22" s="393">
        <v>8</v>
      </c>
      <c r="N22" s="425">
        <f t="shared" ref="N22" si="19">SUM(N23:N28)</f>
        <v>12</v>
      </c>
      <c r="O22" s="425">
        <f t="shared" ref="O22" si="20">SUM(O23:O28)</f>
        <v>10</v>
      </c>
      <c r="P22" s="425">
        <f t="shared" ref="P22" si="21">SUM(P23:P28)</f>
        <v>5</v>
      </c>
      <c r="Q22" s="425">
        <f t="shared" ref="Q22" si="22">SUM(Q23:Q28)</f>
        <v>0</v>
      </c>
      <c r="R22" s="425">
        <f t="shared" ref="R22" si="23">SUM(R23:R28)</f>
        <v>9</v>
      </c>
      <c r="S22" s="425">
        <f t="shared" ref="S22" si="24">SUM(S23:S28)</f>
        <v>3</v>
      </c>
      <c r="T22" s="545">
        <v>1140</v>
      </c>
      <c r="U22" s="545">
        <v>0</v>
      </c>
      <c r="V22" s="545">
        <v>1625</v>
      </c>
      <c r="W22" s="545">
        <v>170</v>
      </c>
      <c r="X22" s="425">
        <f t="shared" ref="X22" si="25">SUM(X23:X28)</f>
        <v>0</v>
      </c>
      <c r="Y22" s="425">
        <f t="shared" ref="Y22" si="26">SUM(Y23:Y28)</f>
        <v>7</v>
      </c>
      <c r="Z22" s="427">
        <f t="shared" ref="Z22" si="27">SUM(Z23:Z28)</f>
        <v>0</v>
      </c>
      <c r="AA22" s="427">
        <f t="shared" ref="AA22" si="28">SUM(AA23:AA28)</f>
        <v>2</v>
      </c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  <c r="BC22" s="347"/>
      <c r="BD22" s="347"/>
      <c r="BE22" s="347"/>
      <c r="BF22" s="347"/>
      <c r="BG22" s="347"/>
      <c r="BH22" s="347"/>
      <c r="BI22" s="347"/>
      <c r="BJ22" s="347"/>
      <c r="BK22" s="347"/>
    </row>
    <row r="23" spans="1:63" s="398" customFormat="1" ht="12" customHeight="1">
      <c r="A23" s="101" t="s">
        <v>41</v>
      </c>
      <c r="B23" s="393">
        <v>9</v>
      </c>
      <c r="C23" s="430">
        <v>3</v>
      </c>
      <c r="D23" s="395">
        <v>1</v>
      </c>
      <c r="E23" s="395">
        <v>2</v>
      </c>
      <c r="F23" s="395">
        <v>0</v>
      </c>
      <c r="G23" s="395">
        <v>0</v>
      </c>
      <c r="H23" s="395">
        <v>0</v>
      </c>
      <c r="I23" s="395">
        <v>0</v>
      </c>
      <c r="J23" s="395">
        <v>0</v>
      </c>
      <c r="K23" s="395">
        <v>0</v>
      </c>
      <c r="L23" s="101" t="s">
        <v>41</v>
      </c>
      <c r="M23" s="393">
        <v>9</v>
      </c>
      <c r="N23" s="395">
        <v>3</v>
      </c>
      <c r="O23" s="395">
        <v>2</v>
      </c>
      <c r="P23" s="395">
        <v>1</v>
      </c>
      <c r="Q23" s="395">
        <v>0</v>
      </c>
      <c r="R23" s="395">
        <v>1</v>
      </c>
      <c r="S23" s="395">
        <v>2</v>
      </c>
      <c r="T23" s="395">
        <v>0</v>
      </c>
      <c r="U23" s="395">
        <v>0</v>
      </c>
      <c r="V23" s="395">
        <v>0</v>
      </c>
      <c r="W23" s="395">
        <v>0</v>
      </c>
      <c r="X23" s="395">
        <v>0</v>
      </c>
      <c r="Y23" s="393">
        <v>2</v>
      </c>
      <c r="Z23" s="395">
        <v>0</v>
      </c>
      <c r="AA23" s="395">
        <v>0</v>
      </c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  <c r="BD23" s="347"/>
      <c r="BE23" s="347"/>
      <c r="BF23" s="347"/>
      <c r="BG23" s="347"/>
      <c r="BH23" s="347"/>
      <c r="BI23" s="347"/>
      <c r="BJ23" s="347"/>
      <c r="BK23" s="347"/>
    </row>
    <row r="24" spans="1:63" s="398" customFormat="1" ht="12" customHeight="1">
      <c r="A24" s="101" t="s">
        <v>42</v>
      </c>
      <c r="B24" s="393">
        <v>10</v>
      </c>
      <c r="C24" s="430">
        <v>2</v>
      </c>
      <c r="D24" s="395">
        <v>1</v>
      </c>
      <c r="E24" s="395">
        <v>1</v>
      </c>
      <c r="F24" s="395">
        <v>0</v>
      </c>
      <c r="G24" s="395">
        <v>0</v>
      </c>
      <c r="H24" s="395">
        <v>0</v>
      </c>
      <c r="I24" s="395">
        <v>0</v>
      </c>
      <c r="J24" s="395">
        <v>0</v>
      </c>
      <c r="K24" s="395">
        <v>0</v>
      </c>
      <c r="L24" s="101" t="s">
        <v>42</v>
      </c>
      <c r="M24" s="393">
        <v>10</v>
      </c>
      <c r="N24" s="395">
        <v>2</v>
      </c>
      <c r="O24" s="395">
        <v>2</v>
      </c>
      <c r="P24" s="395">
        <v>1</v>
      </c>
      <c r="Q24" s="395">
        <v>0</v>
      </c>
      <c r="R24" s="395">
        <v>1</v>
      </c>
      <c r="S24" s="395">
        <v>1</v>
      </c>
      <c r="T24" s="546">
        <v>170</v>
      </c>
      <c r="U24" s="395">
        <v>0</v>
      </c>
      <c r="V24" s="395">
        <v>0</v>
      </c>
      <c r="W24" s="546">
        <v>170</v>
      </c>
      <c r="X24" s="395">
        <v>0</v>
      </c>
      <c r="Y24" s="393">
        <v>1</v>
      </c>
      <c r="Z24" s="395">
        <v>0</v>
      </c>
      <c r="AA24" s="395">
        <v>0</v>
      </c>
      <c r="AB24" s="347"/>
      <c r="AC24" s="347"/>
      <c r="AD24" s="347"/>
      <c r="AE24" s="347"/>
      <c r="AF24" s="347"/>
      <c r="AG24" s="347"/>
      <c r="AH24" s="347"/>
      <c r="AI24" s="347"/>
      <c r="AJ24" s="347"/>
      <c r="AK24" s="347"/>
      <c r="AL24" s="347"/>
      <c r="AM24" s="347"/>
      <c r="AN24" s="347"/>
      <c r="AO24" s="347"/>
      <c r="AP24" s="347"/>
      <c r="AQ24" s="347"/>
      <c r="AR24" s="347"/>
      <c r="AS24" s="347"/>
      <c r="AT24" s="347"/>
      <c r="AU24" s="347"/>
      <c r="AV24" s="347"/>
      <c r="AW24" s="347"/>
      <c r="AX24" s="347"/>
      <c r="AY24" s="347"/>
      <c r="AZ24" s="347"/>
      <c r="BA24" s="347"/>
      <c r="BB24" s="347"/>
      <c r="BC24" s="347"/>
      <c r="BD24" s="347"/>
      <c r="BE24" s="347"/>
      <c r="BF24" s="347"/>
      <c r="BG24" s="347"/>
      <c r="BH24" s="347"/>
      <c r="BI24" s="347"/>
      <c r="BJ24" s="347"/>
      <c r="BK24" s="347"/>
    </row>
    <row r="25" spans="1:63" s="398" customFormat="1" ht="12" customHeight="1">
      <c r="A25" s="101" t="s">
        <v>43</v>
      </c>
      <c r="B25" s="393">
        <v>11</v>
      </c>
      <c r="C25" s="430">
        <v>2</v>
      </c>
      <c r="D25" s="395">
        <v>0</v>
      </c>
      <c r="E25" s="395">
        <v>2</v>
      </c>
      <c r="F25" s="395">
        <v>0</v>
      </c>
      <c r="G25" s="395">
        <v>0</v>
      </c>
      <c r="H25" s="395">
        <v>0</v>
      </c>
      <c r="I25" s="395">
        <v>0</v>
      </c>
      <c r="J25" s="395">
        <v>0</v>
      </c>
      <c r="K25" s="395">
        <v>0</v>
      </c>
      <c r="L25" s="101" t="s">
        <v>43</v>
      </c>
      <c r="M25" s="393">
        <v>11</v>
      </c>
      <c r="N25" s="395">
        <v>2</v>
      </c>
      <c r="O25" s="395">
        <v>2</v>
      </c>
      <c r="P25" s="395">
        <v>0</v>
      </c>
      <c r="Q25" s="395">
        <v>0</v>
      </c>
      <c r="R25" s="395">
        <v>2</v>
      </c>
      <c r="S25" s="395">
        <v>0</v>
      </c>
      <c r="T25" s="395">
        <v>0</v>
      </c>
      <c r="U25" s="395">
        <v>0</v>
      </c>
      <c r="V25" s="395">
        <v>0</v>
      </c>
      <c r="W25" s="395">
        <v>0</v>
      </c>
      <c r="X25" s="395">
        <v>0</v>
      </c>
      <c r="Y25" s="395">
        <v>0</v>
      </c>
      <c r="Z25" s="395">
        <v>0</v>
      </c>
      <c r="AA25" s="395">
        <v>0</v>
      </c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  <c r="BC25" s="347"/>
      <c r="BD25" s="347"/>
      <c r="BE25" s="347"/>
      <c r="BF25" s="347"/>
      <c r="BG25" s="347"/>
      <c r="BH25" s="347"/>
      <c r="BI25" s="347"/>
      <c r="BJ25" s="347"/>
      <c r="BK25" s="347"/>
    </row>
    <row r="26" spans="1:63" s="398" customFormat="1" ht="12" customHeight="1">
      <c r="A26" s="101" t="s">
        <v>44</v>
      </c>
      <c r="B26" s="393">
        <v>12</v>
      </c>
      <c r="C26" s="430">
        <v>3</v>
      </c>
      <c r="D26" s="395">
        <v>1</v>
      </c>
      <c r="E26" s="395">
        <v>2</v>
      </c>
      <c r="F26" s="395">
        <v>0</v>
      </c>
      <c r="G26" s="395">
        <v>0</v>
      </c>
      <c r="H26" s="395">
        <v>0</v>
      </c>
      <c r="I26" s="395">
        <v>0</v>
      </c>
      <c r="J26" s="395">
        <v>0</v>
      </c>
      <c r="K26" s="395">
        <v>0</v>
      </c>
      <c r="L26" s="101" t="s">
        <v>44</v>
      </c>
      <c r="M26" s="393">
        <v>12</v>
      </c>
      <c r="N26" s="395">
        <v>3</v>
      </c>
      <c r="O26" s="395">
        <v>2</v>
      </c>
      <c r="P26" s="395">
        <v>1</v>
      </c>
      <c r="Q26" s="395">
        <v>0</v>
      </c>
      <c r="R26" s="395">
        <v>3</v>
      </c>
      <c r="S26" s="395">
        <v>0</v>
      </c>
      <c r="T26" s="546">
        <v>2800</v>
      </c>
      <c r="U26" s="395">
        <v>0</v>
      </c>
      <c r="V26" s="546">
        <v>2800</v>
      </c>
      <c r="W26" s="395">
        <v>0</v>
      </c>
      <c r="X26" s="395">
        <v>0</v>
      </c>
      <c r="Y26" s="393">
        <v>2</v>
      </c>
      <c r="Z26" s="395">
        <v>0</v>
      </c>
      <c r="AA26" s="395">
        <v>0</v>
      </c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  <c r="BD26" s="347"/>
      <c r="BE26" s="347"/>
      <c r="BF26" s="347"/>
      <c r="BG26" s="347"/>
      <c r="BH26" s="347"/>
      <c r="BI26" s="347"/>
      <c r="BJ26" s="347"/>
      <c r="BK26" s="347"/>
    </row>
    <row r="27" spans="1:63" s="398" customFormat="1" ht="12" customHeight="1">
      <c r="A27" s="101" t="s">
        <v>45</v>
      </c>
      <c r="B27" s="393">
        <v>13</v>
      </c>
      <c r="C27" s="430">
        <v>1</v>
      </c>
      <c r="D27" s="395">
        <v>1</v>
      </c>
      <c r="E27" s="395">
        <v>0</v>
      </c>
      <c r="F27" s="395">
        <v>0</v>
      </c>
      <c r="G27" s="395">
        <v>0</v>
      </c>
      <c r="H27" s="395">
        <v>0</v>
      </c>
      <c r="I27" s="395">
        <v>0</v>
      </c>
      <c r="J27" s="395">
        <v>0</v>
      </c>
      <c r="K27" s="395">
        <v>0</v>
      </c>
      <c r="L27" s="101" t="s">
        <v>45</v>
      </c>
      <c r="M27" s="393">
        <v>13</v>
      </c>
      <c r="N27" s="395">
        <v>1</v>
      </c>
      <c r="O27" s="395">
        <v>1</v>
      </c>
      <c r="P27" s="395">
        <v>1</v>
      </c>
      <c r="Q27" s="395">
        <v>0</v>
      </c>
      <c r="R27" s="395">
        <v>1</v>
      </c>
      <c r="S27" s="395">
        <v>0</v>
      </c>
      <c r="T27" s="546">
        <v>450</v>
      </c>
      <c r="U27" s="395">
        <v>0</v>
      </c>
      <c r="V27" s="546">
        <v>450</v>
      </c>
      <c r="W27" s="395">
        <v>0</v>
      </c>
      <c r="X27" s="395">
        <v>0</v>
      </c>
      <c r="Y27" s="393">
        <v>1</v>
      </c>
      <c r="Z27" s="395">
        <v>0</v>
      </c>
      <c r="AA27" s="394">
        <v>2</v>
      </c>
      <c r="AB27" s="347"/>
      <c r="AC27" s="347"/>
      <c r="AD27" s="347"/>
      <c r="AE27" s="347"/>
      <c r="AF27" s="347"/>
      <c r="AG27" s="347"/>
      <c r="AH27" s="347"/>
      <c r="AI27" s="347"/>
      <c r="AJ27" s="347"/>
      <c r="AK27" s="347"/>
      <c r="AL27" s="347"/>
      <c r="AM27" s="347"/>
      <c r="AN27" s="347"/>
      <c r="AO27" s="347"/>
      <c r="AP27" s="347"/>
      <c r="AQ27" s="347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  <c r="BB27" s="347"/>
      <c r="BC27" s="347"/>
      <c r="BD27" s="347"/>
      <c r="BE27" s="347"/>
      <c r="BF27" s="347"/>
      <c r="BG27" s="347"/>
      <c r="BH27" s="347"/>
      <c r="BI27" s="347"/>
      <c r="BJ27" s="347"/>
      <c r="BK27" s="347"/>
    </row>
    <row r="28" spans="1:63" s="398" customFormat="1" ht="12" customHeight="1">
      <c r="A28" s="101" t="s">
        <v>46</v>
      </c>
      <c r="B28" s="393">
        <v>14</v>
      </c>
      <c r="C28" s="430">
        <v>1</v>
      </c>
      <c r="D28" s="395">
        <v>1</v>
      </c>
      <c r="E28" s="395">
        <v>0</v>
      </c>
      <c r="F28" s="395">
        <v>0</v>
      </c>
      <c r="G28" s="395">
        <v>0</v>
      </c>
      <c r="H28" s="395">
        <v>0</v>
      </c>
      <c r="I28" s="395">
        <v>0</v>
      </c>
      <c r="J28" s="395">
        <v>0</v>
      </c>
      <c r="K28" s="395">
        <v>0</v>
      </c>
      <c r="L28" s="101" t="s">
        <v>46</v>
      </c>
      <c r="M28" s="393">
        <v>14</v>
      </c>
      <c r="N28" s="395">
        <v>1</v>
      </c>
      <c r="O28" s="395">
        <v>1</v>
      </c>
      <c r="P28" s="395">
        <v>1</v>
      </c>
      <c r="Q28" s="395">
        <v>0</v>
      </c>
      <c r="R28" s="395">
        <v>1</v>
      </c>
      <c r="S28" s="395">
        <v>0</v>
      </c>
      <c r="T28" s="395">
        <v>0</v>
      </c>
      <c r="U28" s="395">
        <v>0</v>
      </c>
      <c r="V28" s="395">
        <v>0</v>
      </c>
      <c r="W28" s="395">
        <v>0</v>
      </c>
      <c r="X28" s="395">
        <v>0</v>
      </c>
      <c r="Y28" s="393">
        <v>1</v>
      </c>
      <c r="Z28" s="395">
        <v>0</v>
      </c>
      <c r="AA28" s="395">
        <v>0</v>
      </c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347"/>
      <c r="AM28" s="347"/>
      <c r="AN28" s="347"/>
      <c r="AO28" s="347"/>
      <c r="AP28" s="347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  <c r="BC28" s="347"/>
      <c r="BD28" s="347"/>
      <c r="BE28" s="347"/>
      <c r="BF28" s="347"/>
      <c r="BG28" s="347"/>
      <c r="BH28" s="347"/>
      <c r="BI28" s="347"/>
      <c r="BJ28" s="347"/>
      <c r="BK28" s="347"/>
    </row>
    <row r="29" spans="1:63" s="398" customFormat="1" ht="12" customHeight="1">
      <c r="A29" s="426" t="s">
        <v>47</v>
      </c>
      <c r="B29" s="393">
        <v>15</v>
      </c>
      <c r="C29" s="425">
        <f>SUM(C30:C36)</f>
        <v>16</v>
      </c>
      <c r="D29" s="425">
        <f t="shared" ref="D29:K29" si="29">SUM(D30:D36)</f>
        <v>10</v>
      </c>
      <c r="E29" s="425">
        <f t="shared" si="29"/>
        <v>6</v>
      </c>
      <c r="F29" s="425">
        <f t="shared" si="29"/>
        <v>0</v>
      </c>
      <c r="G29" s="425">
        <f t="shared" si="29"/>
        <v>0</v>
      </c>
      <c r="H29" s="425">
        <f t="shared" si="29"/>
        <v>0</v>
      </c>
      <c r="I29" s="425">
        <f t="shared" si="29"/>
        <v>0</v>
      </c>
      <c r="J29" s="425">
        <f t="shared" si="29"/>
        <v>0</v>
      </c>
      <c r="K29" s="425">
        <f t="shared" si="29"/>
        <v>0</v>
      </c>
      <c r="L29" s="426" t="s">
        <v>47</v>
      </c>
      <c r="M29" s="393">
        <v>15</v>
      </c>
      <c r="N29" s="425">
        <f t="shared" ref="N29" si="30">SUM(N30:N36)</f>
        <v>16</v>
      </c>
      <c r="O29" s="425">
        <f t="shared" ref="O29" si="31">SUM(O30:O36)</f>
        <v>16</v>
      </c>
      <c r="P29" s="425">
        <f t="shared" ref="P29" si="32">SUM(P30:P36)</f>
        <v>8</v>
      </c>
      <c r="Q29" s="425">
        <f t="shared" ref="Q29" si="33">SUM(Q30:Q36)</f>
        <v>3</v>
      </c>
      <c r="R29" s="425">
        <f t="shared" ref="R29" si="34">SUM(R30:R36)</f>
        <v>14</v>
      </c>
      <c r="S29" s="425">
        <f t="shared" ref="S29" si="35">SUM(S30:S36)</f>
        <v>2</v>
      </c>
      <c r="T29" s="545">
        <v>1125</v>
      </c>
      <c r="U29" s="545">
        <v>1500</v>
      </c>
      <c r="V29" s="545">
        <v>0</v>
      </c>
      <c r="W29" s="545">
        <v>900</v>
      </c>
      <c r="X29" s="425">
        <f t="shared" ref="X29" si="36">SUM(X30:X36)</f>
        <v>0</v>
      </c>
      <c r="Y29" s="425">
        <f t="shared" ref="Y29" si="37">SUM(Y30:Y36)</f>
        <v>11</v>
      </c>
      <c r="Z29" s="427">
        <f t="shared" ref="Z29" si="38">SUM(Z30:Z36)</f>
        <v>0</v>
      </c>
      <c r="AA29" s="427">
        <f t="shared" ref="AA29" si="39">SUM(AA30:AA36)</f>
        <v>18</v>
      </c>
      <c r="AB29" s="347"/>
      <c r="AC29" s="347"/>
      <c r="AD29" s="347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  <c r="BD29" s="347"/>
      <c r="BE29" s="347"/>
      <c r="BF29" s="347"/>
      <c r="BG29" s="347"/>
      <c r="BH29" s="347"/>
      <c r="BI29" s="347"/>
      <c r="BJ29" s="347"/>
      <c r="BK29" s="347"/>
    </row>
    <row r="30" spans="1:63" s="398" customFormat="1" ht="12" customHeight="1">
      <c r="A30" s="101" t="s">
        <v>48</v>
      </c>
      <c r="B30" s="393">
        <v>16</v>
      </c>
      <c r="C30" s="430">
        <v>1</v>
      </c>
      <c r="D30" s="395">
        <v>1</v>
      </c>
      <c r="E30" s="395">
        <v>0</v>
      </c>
      <c r="F30" s="395">
        <v>0</v>
      </c>
      <c r="G30" s="395">
        <v>0</v>
      </c>
      <c r="H30" s="395">
        <v>0</v>
      </c>
      <c r="I30" s="395">
        <v>0</v>
      </c>
      <c r="J30" s="395">
        <v>0</v>
      </c>
      <c r="K30" s="395">
        <v>0</v>
      </c>
      <c r="L30" s="101" t="s">
        <v>48</v>
      </c>
      <c r="M30" s="393">
        <v>16</v>
      </c>
      <c r="N30" s="395">
        <v>1</v>
      </c>
      <c r="O30" s="395">
        <v>1</v>
      </c>
      <c r="P30" s="395">
        <v>1</v>
      </c>
      <c r="Q30" s="395">
        <v>0</v>
      </c>
      <c r="R30" s="395">
        <v>1</v>
      </c>
      <c r="S30" s="395">
        <v>0</v>
      </c>
      <c r="T30" s="395">
        <v>0</v>
      </c>
      <c r="U30" s="395">
        <v>0</v>
      </c>
      <c r="V30" s="395">
        <v>0</v>
      </c>
      <c r="W30" s="395">
        <v>0</v>
      </c>
      <c r="X30" s="395">
        <v>0</v>
      </c>
      <c r="Y30" s="393">
        <v>1</v>
      </c>
      <c r="Z30" s="395">
        <v>0</v>
      </c>
      <c r="AA30" s="395">
        <v>0</v>
      </c>
      <c r="AB30" s="347"/>
      <c r="AC30" s="347"/>
      <c r="AD30" s="347"/>
      <c r="AE30" s="347"/>
      <c r="AF30" s="347"/>
      <c r="AG30" s="347"/>
      <c r="AH30" s="347"/>
      <c r="AI30" s="347"/>
      <c r="AJ30" s="347"/>
      <c r="AK30" s="347"/>
      <c r="AL30" s="347"/>
      <c r="AM30" s="347"/>
      <c r="AN30" s="347"/>
      <c r="AO30" s="347"/>
      <c r="AP30" s="347"/>
      <c r="AQ30" s="347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  <c r="BB30" s="347"/>
      <c r="BC30" s="347"/>
      <c r="BD30" s="347"/>
      <c r="BE30" s="347"/>
      <c r="BF30" s="347"/>
      <c r="BG30" s="347"/>
      <c r="BH30" s="347"/>
      <c r="BI30" s="347"/>
      <c r="BJ30" s="347"/>
      <c r="BK30" s="347"/>
    </row>
    <row r="31" spans="1:63" s="398" customFormat="1" ht="12" customHeight="1">
      <c r="A31" s="101" t="s">
        <v>49</v>
      </c>
      <c r="B31" s="393">
        <v>17</v>
      </c>
      <c r="C31" s="430">
        <v>3</v>
      </c>
      <c r="D31" s="395">
        <v>3</v>
      </c>
      <c r="E31" s="395">
        <v>0</v>
      </c>
      <c r="F31" s="395">
        <v>0</v>
      </c>
      <c r="G31" s="395">
        <v>0</v>
      </c>
      <c r="H31" s="395">
        <v>0</v>
      </c>
      <c r="I31" s="395">
        <v>0</v>
      </c>
      <c r="J31" s="395">
        <v>0</v>
      </c>
      <c r="K31" s="395">
        <v>0</v>
      </c>
      <c r="L31" s="101" t="s">
        <v>49</v>
      </c>
      <c r="M31" s="393">
        <v>17</v>
      </c>
      <c r="N31" s="395">
        <v>3</v>
      </c>
      <c r="O31" s="395">
        <v>3</v>
      </c>
      <c r="P31" s="395">
        <v>3</v>
      </c>
      <c r="Q31" s="395">
        <v>0</v>
      </c>
      <c r="R31" s="395">
        <v>3</v>
      </c>
      <c r="S31" s="395">
        <v>0</v>
      </c>
      <c r="T31" s="395">
        <v>0</v>
      </c>
      <c r="U31" s="395">
        <v>0</v>
      </c>
      <c r="V31" s="395">
        <v>0</v>
      </c>
      <c r="W31" s="395">
        <v>0</v>
      </c>
      <c r="X31" s="395">
        <v>0</v>
      </c>
      <c r="Y31" s="393">
        <v>3</v>
      </c>
      <c r="Z31" s="395">
        <v>0</v>
      </c>
      <c r="AA31" s="393">
        <v>17</v>
      </c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347"/>
      <c r="BD31" s="347"/>
      <c r="BE31" s="347"/>
      <c r="BF31" s="347"/>
      <c r="BG31" s="347"/>
      <c r="BH31" s="347"/>
      <c r="BI31" s="347"/>
      <c r="BJ31" s="347"/>
      <c r="BK31" s="347"/>
    </row>
    <row r="32" spans="1:63" s="398" customFormat="1" ht="12" customHeight="1">
      <c r="A32" s="101" t="s">
        <v>50</v>
      </c>
      <c r="B32" s="393">
        <v>18</v>
      </c>
      <c r="C32" s="430">
        <v>1</v>
      </c>
      <c r="D32" s="395">
        <v>1</v>
      </c>
      <c r="E32" s="395">
        <v>0</v>
      </c>
      <c r="F32" s="395">
        <v>0</v>
      </c>
      <c r="G32" s="395">
        <v>0</v>
      </c>
      <c r="H32" s="395">
        <v>0</v>
      </c>
      <c r="I32" s="395">
        <v>0</v>
      </c>
      <c r="J32" s="395">
        <v>0</v>
      </c>
      <c r="K32" s="395">
        <v>0</v>
      </c>
      <c r="L32" s="101" t="s">
        <v>50</v>
      </c>
      <c r="M32" s="393">
        <v>18</v>
      </c>
      <c r="N32" s="395">
        <v>1</v>
      </c>
      <c r="O32" s="395">
        <v>1</v>
      </c>
      <c r="P32" s="395">
        <v>0</v>
      </c>
      <c r="Q32" s="395">
        <v>0</v>
      </c>
      <c r="R32" s="395">
        <v>1</v>
      </c>
      <c r="S32" s="395">
        <v>0</v>
      </c>
      <c r="T32" s="395">
        <v>0</v>
      </c>
      <c r="U32" s="395">
        <v>0</v>
      </c>
      <c r="V32" s="395">
        <v>0</v>
      </c>
      <c r="W32" s="395">
        <v>0</v>
      </c>
      <c r="X32" s="395">
        <v>0</v>
      </c>
      <c r="Y32" s="393">
        <v>1</v>
      </c>
      <c r="Z32" s="395">
        <v>0</v>
      </c>
      <c r="AA32" s="395">
        <v>0</v>
      </c>
      <c r="AB32" s="347"/>
      <c r="AC32" s="347"/>
      <c r="AD32" s="347"/>
      <c r="AE32" s="347"/>
      <c r="AF32" s="347"/>
      <c r="AG32" s="347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  <c r="BB32" s="347"/>
      <c r="BC32" s="347"/>
      <c r="BD32" s="347"/>
      <c r="BE32" s="347"/>
      <c r="BF32" s="347"/>
      <c r="BG32" s="347"/>
      <c r="BH32" s="347"/>
      <c r="BI32" s="347"/>
      <c r="BJ32" s="347"/>
      <c r="BK32" s="347"/>
    </row>
    <row r="33" spans="1:63" s="398" customFormat="1" ht="12" customHeight="1">
      <c r="A33" s="101" t="s">
        <v>51</v>
      </c>
      <c r="B33" s="393">
        <v>19</v>
      </c>
      <c r="C33" s="430">
        <v>1</v>
      </c>
      <c r="D33" s="395">
        <v>1</v>
      </c>
      <c r="E33" s="395">
        <v>0</v>
      </c>
      <c r="F33" s="395">
        <v>0</v>
      </c>
      <c r="G33" s="395">
        <v>0</v>
      </c>
      <c r="H33" s="395">
        <v>0</v>
      </c>
      <c r="I33" s="395">
        <v>0</v>
      </c>
      <c r="J33" s="395">
        <v>0</v>
      </c>
      <c r="K33" s="395">
        <v>0</v>
      </c>
      <c r="L33" s="101" t="s">
        <v>51</v>
      </c>
      <c r="M33" s="393">
        <v>19</v>
      </c>
      <c r="N33" s="395">
        <v>1</v>
      </c>
      <c r="O33" s="395">
        <v>1</v>
      </c>
      <c r="P33" s="395">
        <v>1</v>
      </c>
      <c r="Q33" s="395">
        <v>1</v>
      </c>
      <c r="R33" s="395">
        <v>1</v>
      </c>
      <c r="S33" s="395">
        <v>0</v>
      </c>
      <c r="T33" s="546">
        <v>1200</v>
      </c>
      <c r="U33" s="395">
        <v>0</v>
      </c>
      <c r="V33" s="395">
        <v>0</v>
      </c>
      <c r="W33" s="546">
        <v>1200</v>
      </c>
      <c r="X33" s="395">
        <v>0</v>
      </c>
      <c r="Y33" s="393">
        <v>1</v>
      </c>
      <c r="Z33" s="395">
        <v>0</v>
      </c>
      <c r="AA33" s="395">
        <v>0</v>
      </c>
      <c r="AB33" s="347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7"/>
      <c r="BE33" s="347"/>
      <c r="BF33" s="347"/>
      <c r="BG33" s="347"/>
      <c r="BH33" s="347"/>
      <c r="BI33" s="347"/>
      <c r="BJ33" s="347"/>
      <c r="BK33" s="347"/>
    </row>
    <row r="34" spans="1:63" s="398" customFormat="1" ht="12" customHeight="1">
      <c r="A34" s="101" t="s">
        <v>52</v>
      </c>
      <c r="B34" s="393">
        <v>20</v>
      </c>
      <c r="C34" s="430">
        <v>3</v>
      </c>
      <c r="D34" s="395">
        <v>1</v>
      </c>
      <c r="E34" s="395">
        <v>2</v>
      </c>
      <c r="F34" s="395">
        <v>0</v>
      </c>
      <c r="G34" s="395">
        <v>0</v>
      </c>
      <c r="H34" s="395">
        <v>0</v>
      </c>
      <c r="I34" s="395">
        <v>0</v>
      </c>
      <c r="J34" s="395">
        <v>0</v>
      </c>
      <c r="K34" s="395">
        <v>0</v>
      </c>
      <c r="L34" s="101" t="s">
        <v>52</v>
      </c>
      <c r="M34" s="393">
        <v>20</v>
      </c>
      <c r="N34" s="395">
        <v>3</v>
      </c>
      <c r="O34" s="395">
        <v>3</v>
      </c>
      <c r="P34" s="395">
        <v>1</v>
      </c>
      <c r="Q34" s="395">
        <v>0</v>
      </c>
      <c r="R34" s="395">
        <v>1</v>
      </c>
      <c r="S34" s="395">
        <v>2</v>
      </c>
      <c r="T34" s="546">
        <v>1050</v>
      </c>
      <c r="U34" s="546">
        <v>1500</v>
      </c>
      <c r="V34" s="395">
        <v>0</v>
      </c>
      <c r="W34" s="395">
        <v>600</v>
      </c>
      <c r="X34" s="395">
        <v>0</v>
      </c>
      <c r="Y34" s="395">
        <v>0</v>
      </c>
      <c r="Z34" s="395">
        <v>0</v>
      </c>
      <c r="AA34" s="395">
        <v>0</v>
      </c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  <c r="BC34" s="347"/>
      <c r="BD34" s="347"/>
      <c r="BE34" s="347"/>
      <c r="BF34" s="347"/>
      <c r="BG34" s="347"/>
      <c r="BH34" s="347"/>
      <c r="BI34" s="347"/>
      <c r="BJ34" s="347"/>
      <c r="BK34" s="347"/>
    </row>
    <row r="35" spans="1:63" s="398" customFormat="1" ht="12" customHeight="1">
      <c r="A35" s="101" t="s">
        <v>53</v>
      </c>
      <c r="B35" s="393">
        <v>21</v>
      </c>
      <c r="C35" s="430">
        <v>3</v>
      </c>
      <c r="D35" s="395">
        <v>1</v>
      </c>
      <c r="E35" s="395">
        <v>2</v>
      </c>
      <c r="F35" s="395">
        <v>0</v>
      </c>
      <c r="G35" s="395">
        <v>0</v>
      </c>
      <c r="H35" s="395">
        <v>0</v>
      </c>
      <c r="I35" s="395">
        <v>0</v>
      </c>
      <c r="J35" s="395">
        <v>0</v>
      </c>
      <c r="K35" s="395">
        <v>0</v>
      </c>
      <c r="L35" s="101" t="s">
        <v>53</v>
      </c>
      <c r="M35" s="393">
        <v>21</v>
      </c>
      <c r="N35" s="395">
        <v>3</v>
      </c>
      <c r="O35" s="395">
        <v>3</v>
      </c>
      <c r="P35" s="395">
        <v>1</v>
      </c>
      <c r="Q35" s="395">
        <v>0</v>
      </c>
      <c r="R35" s="395">
        <v>3</v>
      </c>
      <c r="S35" s="395">
        <v>0</v>
      </c>
      <c r="T35" s="395">
        <v>0</v>
      </c>
      <c r="U35" s="395">
        <v>0</v>
      </c>
      <c r="V35" s="395">
        <v>0</v>
      </c>
      <c r="W35" s="395">
        <v>0</v>
      </c>
      <c r="X35" s="395">
        <v>0</v>
      </c>
      <c r="Y35" s="393">
        <v>2</v>
      </c>
      <c r="Z35" s="395">
        <v>0</v>
      </c>
      <c r="AA35" s="395">
        <v>0</v>
      </c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  <c r="BC35" s="347"/>
      <c r="BD35" s="347"/>
      <c r="BE35" s="347"/>
      <c r="BF35" s="347"/>
      <c r="BG35" s="347"/>
      <c r="BH35" s="347"/>
      <c r="BI35" s="347"/>
      <c r="BJ35" s="347"/>
      <c r="BK35" s="347"/>
    </row>
    <row r="36" spans="1:63" s="398" customFormat="1" ht="12" customHeight="1">
      <c r="A36" s="101" t="s">
        <v>54</v>
      </c>
      <c r="B36" s="393">
        <v>22</v>
      </c>
      <c r="C36" s="430">
        <v>4</v>
      </c>
      <c r="D36" s="395">
        <v>2</v>
      </c>
      <c r="E36" s="395">
        <v>2</v>
      </c>
      <c r="F36" s="395">
        <v>0</v>
      </c>
      <c r="G36" s="395">
        <v>0</v>
      </c>
      <c r="H36" s="395">
        <v>0</v>
      </c>
      <c r="I36" s="395">
        <v>0</v>
      </c>
      <c r="J36" s="395">
        <v>0</v>
      </c>
      <c r="K36" s="395">
        <v>0</v>
      </c>
      <c r="L36" s="101" t="s">
        <v>54</v>
      </c>
      <c r="M36" s="393">
        <v>22</v>
      </c>
      <c r="N36" s="395">
        <v>4</v>
      </c>
      <c r="O36" s="395">
        <v>4</v>
      </c>
      <c r="P36" s="392">
        <v>1</v>
      </c>
      <c r="Q36" s="395">
        <v>2</v>
      </c>
      <c r="R36" s="395">
        <v>4</v>
      </c>
      <c r="S36" s="395">
        <v>0</v>
      </c>
      <c r="T36" s="395">
        <v>0</v>
      </c>
      <c r="U36" s="395">
        <v>0</v>
      </c>
      <c r="V36" s="395">
        <v>0</v>
      </c>
      <c r="W36" s="395">
        <v>0</v>
      </c>
      <c r="X36" s="395">
        <v>0</v>
      </c>
      <c r="Y36" s="393">
        <v>3</v>
      </c>
      <c r="Z36" s="395">
        <v>0</v>
      </c>
      <c r="AA36" s="393">
        <v>1</v>
      </c>
      <c r="AB36" s="347"/>
      <c r="AC36" s="347"/>
      <c r="AD36" s="347"/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  <c r="BB36" s="347"/>
      <c r="BC36" s="347"/>
      <c r="BD36" s="347"/>
      <c r="BE36" s="347"/>
      <c r="BF36" s="347"/>
      <c r="BG36" s="347"/>
      <c r="BH36" s="347"/>
      <c r="BI36" s="347"/>
      <c r="BJ36" s="347"/>
      <c r="BK36" s="347"/>
    </row>
    <row r="37" spans="1:63" s="398" customFormat="1" ht="12" customHeight="1">
      <c r="A37" s="426" t="s">
        <v>55</v>
      </c>
      <c r="B37" s="393">
        <v>23</v>
      </c>
      <c r="C37" s="425">
        <f>SUM(C38:C40)</f>
        <v>5</v>
      </c>
      <c r="D37" s="425">
        <f t="shared" ref="D37:K37" si="40">SUM(D38:D40)</f>
        <v>2</v>
      </c>
      <c r="E37" s="425">
        <f t="shared" si="40"/>
        <v>3</v>
      </c>
      <c r="F37" s="425">
        <f t="shared" si="40"/>
        <v>0</v>
      </c>
      <c r="G37" s="425">
        <f t="shared" si="40"/>
        <v>0</v>
      </c>
      <c r="H37" s="425">
        <f t="shared" si="40"/>
        <v>0</v>
      </c>
      <c r="I37" s="425">
        <f t="shared" si="40"/>
        <v>0</v>
      </c>
      <c r="J37" s="425">
        <f t="shared" si="40"/>
        <v>0</v>
      </c>
      <c r="K37" s="425">
        <f t="shared" si="40"/>
        <v>0</v>
      </c>
      <c r="L37" s="426" t="s">
        <v>55</v>
      </c>
      <c r="M37" s="393">
        <v>23</v>
      </c>
      <c r="N37" s="425">
        <f t="shared" ref="N37" si="41">SUM(N38:N40)</f>
        <v>5</v>
      </c>
      <c r="O37" s="425">
        <f t="shared" ref="O37" si="42">SUM(O38:O40)</f>
        <v>5</v>
      </c>
      <c r="P37" s="425">
        <f t="shared" ref="P37" si="43">SUM(P38:P40)</f>
        <v>2</v>
      </c>
      <c r="Q37" s="425">
        <f t="shared" ref="Q37" si="44">SUM(Q38:Q40)</f>
        <v>0</v>
      </c>
      <c r="R37" s="425">
        <f t="shared" ref="R37" si="45">SUM(R38:R40)</f>
        <v>5</v>
      </c>
      <c r="S37" s="425">
        <f t="shared" ref="S37" si="46">SUM(S38:S40)</f>
        <v>0</v>
      </c>
      <c r="T37" s="545">
        <v>700</v>
      </c>
      <c r="U37" s="545"/>
      <c r="V37" s="545">
        <v>700</v>
      </c>
      <c r="W37" s="545">
        <v>0</v>
      </c>
      <c r="X37" s="425">
        <f t="shared" ref="X37" si="47">SUM(X38:X40)</f>
        <v>1</v>
      </c>
      <c r="Y37" s="425">
        <f t="shared" ref="Y37" si="48">SUM(Y38:Y40)</f>
        <v>4</v>
      </c>
      <c r="Z37" s="427">
        <f t="shared" ref="Z37" si="49">SUM(Z38:Z40)</f>
        <v>0</v>
      </c>
      <c r="AA37" s="427">
        <f t="shared" ref="AA37" si="50">SUM(AA38:AA40)</f>
        <v>2</v>
      </c>
      <c r="AB37" s="347"/>
      <c r="AC37" s="347"/>
      <c r="AD37" s="347"/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  <c r="BD37" s="347"/>
      <c r="BE37" s="347"/>
      <c r="BF37" s="347"/>
      <c r="BG37" s="347"/>
      <c r="BH37" s="347"/>
      <c r="BI37" s="347"/>
      <c r="BJ37" s="347"/>
      <c r="BK37" s="347"/>
    </row>
    <row r="38" spans="1:63" s="398" customFormat="1" ht="12" customHeight="1">
      <c r="A38" s="101" t="s">
        <v>56</v>
      </c>
      <c r="B38" s="393">
        <v>24</v>
      </c>
      <c r="C38" s="430">
        <v>2</v>
      </c>
      <c r="D38" s="395">
        <v>1</v>
      </c>
      <c r="E38" s="395">
        <v>1</v>
      </c>
      <c r="F38" s="395">
        <v>0</v>
      </c>
      <c r="G38" s="395">
        <v>0</v>
      </c>
      <c r="H38" s="395">
        <v>0</v>
      </c>
      <c r="I38" s="395">
        <v>0</v>
      </c>
      <c r="J38" s="395">
        <v>0</v>
      </c>
      <c r="K38" s="395">
        <v>0</v>
      </c>
      <c r="L38" s="101" t="s">
        <v>56</v>
      </c>
      <c r="M38" s="393">
        <v>24</v>
      </c>
      <c r="N38" s="395">
        <v>2</v>
      </c>
      <c r="O38" s="395">
        <v>2</v>
      </c>
      <c r="P38" s="395">
        <v>1</v>
      </c>
      <c r="Q38" s="395">
        <v>0</v>
      </c>
      <c r="R38" s="395">
        <v>2</v>
      </c>
      <c r="S38" s="395">
        <v>0</v>
      </c>
      <c r="T38" s="546">
        <v>700</v>
      </c>
      <c r="U38" s="395">
        <v>0</v>
      </c>
      <c r="V38" s="546">
        <v>700</v>
      </c>
      <c r="W38" s="395">
        <v>0</v>
      </c>
      <c r="X38" s="393">
        <v>1</v>
      </c>
      <c r="Y38" s="395">
        <v>1</v>
      </c>
      <c r="Z38" s="395">
        <v>0</v>
      </c>
      <c r="AA38" s="395">
        <v>0</v>
      </c>
      <c r="AB38" s="347"/>
      <c r="AC38" s="347"/>
      <c r="AD38" s="347"/>
      <c r="AE38" s="347"/>
      <c r="AF38" s="347"/>
      <c r="AG38" s="347"/>
      <c r="AH38" s="347"/>
      <c r="AI38" s="347"/>
      <c r="AJ38" s="347"/>
      <c r="AK38" s="347"/>
      <c r="AL38" s="347"/>
      <c r="AM38" s="347"/>
      <c r="AN38" s="347"/>
      <c r="AO38" s="347"/>
      <c r="AP38" s="347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  <c r="BC38" s="347"/>
      <c r="BD38" s="347"/>
      <c r="BE38" s="347"/>
      <c r="BF38" s="347"/>
      <c r="BG38" s="347"/>
      <c r="BH38" s="347"/>
      <c r="BI38" s="347"/>
      <c r="BJ38" s="347"/>
      <c r="BK38" s="347"/>
    </row>
    <row r="39" spans="1:63" s="398" customFormat="1" ht="12" customHeight="1">
      <c r="A39" s="101" t="s">
        <v>57</v>
      </c>
      <c r="B39" s="393">
        <v>25</v>
      </c>
      <c r="C39" s="430">
        <v>1</v>
      </c>
      <c r="D39" s="395">
        <v>0</v>
      </c>
      <c r="E39" s="395">
        <v>1</v>
      </c>
      <c r="F39" s="395">
        <v>0</v>
      </c>
      <c r="G39" s="395">
        <v>0</v>
      </c>
      <c r="H39" s="395">
        <v>0</v>
      </c>
      <c r="I39" s="395">
        <v>0</v>
      </c>
      <c r="J39" s="395">
        <v>0</v>
      </c>
      <c r="K39" s="395">
        <v>0</v>
      </c>
      <c r="L39" s="101" t="s">
        <v>57</v>
      </c>
      <c r="M39" s="393">
        <v>25</v>
      </c>
      <c r="N39" s="395">
        <v>1</v>
      </c>
      <c r="O39" s="395">
        <v>1</v>
      </c>
      <c r="P39" s="395">
        <v>0</v>
      </c>
      <c r="Q39" s="395">
        <v>0</v>
      </c>
      <c r="R39" s="395">
        <v>1</v>
      </c>
      <c r="S39" s="395">
        <v>0</v>
      </c>
      <c r="T39" s="395">
        <v>0</v>
      </c>
      <c r="U39" s="395">
        <v>0</v>
      </c>
      <c r="V39" s="395">
        <v>0</v>
      </c>
      <c r="W39" s="395">
        <v>0</v>
      </c>
      <c r="X39" s="395">
        <v>0</v>
      </c>
      <c r="Y39" s="393">
        <v>1</v>
      </c>
      <c r="Z39" s="395">
        <v>0</v>
      </c>
      <c r="AA39" s="395">
        <v>0</v>
      </c>
      <c r="AB39" s="347"/>
      <c r="AC39" s="347"/>
      <c r="AD39" s="347"/>
      <c r="AE39" s="347"/>
      <c r="AF39" s="347"/>
      <c r="AG39" s="347"/>
      <c r="AH39" s="347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347"/>
      <c r="BD39" s="347"/>
      <c r="BE39" s="347"/>
      <c r="BF39" s="347"/>
      <c r="BG39" s="347"/>
      <c r="BH39" s="347"/>
      <c r="BI39" s="347"/>
      <c r="BJ39" s="347"/>
      <c r="BK39" s="347"/>
    </row>
    <row r="40" spans="1:63" s="398" customFormat="1" ht="12" customHeight="1">
      <c r="A40" s="101" t="s">
        <v>58</v>
      </c>
      <c r="B40" s="393">
        <v>26</v>
      </c>
      <c r="C40" s="430">
        <v>2</v>
      </c>
      <c r="D40" s="395">
        <v>1</v>
      </c>
      <c r="E40" s="395">
        <v>1</v>
      </c>
      <c r="F40" s="395">
        <v>0</v>
      </c>
      <c r="G40" s="395">
        <v>0</v>
      </c>
      <c r="H40" s="395">
        <v>0</v>
      </c>
      <c r="I40" s="395">
        <v>0</v>
      </c>
      <c r="J40" s="395">
        <v>0</v>
      </c>
      <c r="K40" s="395">
        <v>0</v>
      </c>
      <c r="L40" s="101" t="s">
        <v>58</v>
      </c>
      <c r="M40" s="393">
        <v>26</v>
      </c>
      <c r="N40" s="395">
        <v>2</v>
      </c>
      <c r="O40" s="395">
        <v>2</v>
      </c>
      <c r="P40" s="395">
        <v>1</v>
      </c>
      <c r="Q40" s="395">
        <v>0</v>
      </c>
      <c r="R40" s="395">
        <v>2</v>
      </c>
      <c r="S40" s="395">
        <v>0</v>
      </c>
      <c r="T40" s="395">
        <v>0</v>
      </c>
      <c r="U40" s="395">
        <v>0</v>
      </c>
      <c r="V40" s="395">
        <v>0</v>
      </c>
      <c r="W40" s="395">
        <v>0</v>
      </c>
      <c r="X40" s="395">
        <v>0</v>
      </c>
      <c r="Y40" s="393">
        <v>2</v>
      </c>
      <c r="Z40" s="395">
        <v>0</v>
      </c>
      <c r="AA40" s="393">
        <v>2</v>
      </c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  <c r="BD40" s="347"/>
      <c r="BE40" s="347"/>
      <c r="BF40" s="347"/>
      <c r="BG40" s="347"/>
      <c r="BH40" s="347"/>
      <c r="BI40" s="347"/>
      <c r="BJ40" s="347"/>
      <c r="BK40" s="347"/>
    </row>
    <row r="41" spans="1:63" s="398" customFormat="1" ht="12" customHeight="1">
      <c r="A41" s="426" t="s">
        <v>59</v>
      </c>
      <c r="B41" s="393">
        <v>27</v>
      </c>
      <c r="C41" s="425">
        <f>SUM(C42:C50)</f>
        <v>36</v>
      </c>
      <c r="D41" s="425">
        <f t="shared" ref="D41:K41" si="51">SUM(D42:D50)</f>
        <v>13</v>
      </c>
      <c r="E41" s="425">
        <f t="shared" si="51"/>
        <v>21</v>
      </c>
      <c r="F41" s="425">
        <f t="shared" si="51"/>
        <v>0</v>
      </c>
      <c r="G41" s="425">
        <f t="shared" si="51"/>
        <v>0</v>
      </c>
      <c r="H41" s="425">
        <f t="shared" si="51"/>
        <v>0</v>
      </c>
      <c r="I41" s="425">
        <f t="shared" si="51"/>
        <v>0</v>
      </c>
      <c r="J41" s="425">
        <f t="shared" si="51"/>
        <v>0</v>
      </c>
      <c r="K41" s="425">
        <f t="shared" si="51"/>
        <v>2</v>
      </c>
      <c r="L41" s="426" t="s">
        <v>59</v>
      </c>
      <c r="M41" s="393">
        <v>27</v>
      </c>
      <c r="N41" s="425">
        <f t="shared" ref="N41:AA41" si="52">SUM(N42:N50)</f>
        <v>36</v>
      </c>
      <c r="O41" s="425">
        <f t="shared" si="52"/>
        <v>36</v>
      </c>
      <c r="P41" s="425">
        <f>SUM(P42:P50)</f>
        <v>13</v>
      </c>
      <c r="Q41" s="425">
        <f t="shared" si="52"/>
        <v>4</v>
      </c>
      <c r="R41" s="425">
        <f t="shared" si="52"/>
        <v>13</v>
      </c>
      <c r="S41" s="425">
        <f t="shared" si="52"/>
        <v>23</v>
      </c>
      <c r="T41" s="545">
        <v>793.3770833333333</v>
      </c>
      <c r="U41" s="545">
        <v>738.80119047619041</v>
      </c>
      <c r="V41" s="545">
        <v>1273.4624999999999</v>
      </c>
      <c r="W41" s="545">
        <v>552.27777777777771</v>
      </c>
      <c r="X41" s="425">
        <f t="shared" si="52"/>
        <v>7</v>
      </c>
      <c r="Y41" s="425">
        <f t="shared" si="52"/>
        <v>20</v>
      </c>
      <c r="Z41" s="427">
        <f t="shared" si="52"/>
        <v>0</v>
      </c>
      <c r="AA41" s="427">
        <f t="shared" si="52"/>
        <v>24</v>
      </c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7"/>
      <c r="BD41" s="347"/>
      <c r="BE41" s="347"/>
      <c r="BF41" s="347"/>
      <c r="BG41" s="347"/>
      <c r="BH41" s="347"/>
      <c r="BI41" s="347"/>
      <c r="BJ41" s="347"/>
      <c r="BK41" s="347"/>
    </row>
    <row r="42" spans="1:63" s="398" customFormat="1" ht="12" customHeight="1">
      <c r="A42" s="428" t="s">
        <v>60</v>
      </c>
      <c r="B42" s="393">
        <v>28</v>
      </c>
      <c r="C42" s="430">
        <v>1</v>
      </c>
      <c r="D42" s="395">
        <v>0</v>
      </c>
      <c r="E42" s="395">
        <v>1</v>
      </c>
      <c r="F42" s="395">
        <v>0</v>
      </c>
      <c r="G42" s="395">
        <v>0</v>
      </c>
      <c r="H42" s="395">
        <v>0</v>
      </c>
      <c r="I42" s="395">
        <v>0</v>
      </c>
      <c r="J42" s="395">
        <v>0</v>
      </c>
      <c r="K42" s="395">
        <v>0</v>
      </c>
      <c r="L42" s="428" t="s">
        <v>60</v>
      </c>
      <c r="M42" s="393">
        <v>28</v>
      </c>
      <c r="N42" s="395">
        <v>1</v>
      </c>
      <c r="O42" s="395">
        <v>1</v>
      </c>
      <c r="P42" s="395">
        <v>0</v>
      </c>
      <c r="Q42" s="395">
        <v>0</v>
      </c>
      <c r="R42" s="395">
        <v>0</v>
      </c>
      <c r="S42" s="395">
        <v>1</v>
      </c>
      <c r="T42" s="546">
        <v>390</v>
      </c>
      <c r="U42" s="546">
        <v>390</v>
      </c>
      <c r="V42" s="395">
        <v>0</v>
      </c>
      <c r="W42" s="395">
        <v>0</v>
      </c>
      <c r="X42" s="395">
        <v>0</v>
      </c>
      <c r="Y42" s="395">
        <v>0</v>
      </c>
      <c r="Z42" s="395">
        <v>0</v>
      </c>
      <c r="AA42" s="395">
        <v>0</v>
      </c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  <c r="BD42" s="347"/>
      <c r="BE42" s="347"/>
      <c r="BF42" s="347"/>
      <c r="BG42" s="347"/>
      <c r="BH42" s="347"/>
      <c r="BI42" s="347"/>
      <c r="BJ42" s="347"/>
      <c r="BK42" s="347"/>
    </row>
    <row r="43" spans="1:63" s="398" customFormat="1" ht="12" customHeight="1">
      <c r="A43" s="428" t="s">
        <v>61</v>
      </c>
      <c r="B43" s="393">
        <v>29</v>
      </c>
      <c r="C43" s="430">
        <v>0</v>
      </c>
      <c r="D43" s="395">
        <v>0</v>
      </c>
      <c r="E43" s="395">
        <v>0</v>
      </c>
      <c r="F43" s="395">
        <v>0</v>
      </c>
      <c r="G43" s="395">
        <v>0</v>
      </c>
      <c r="H43" s="395">
        <v>0</v>
      </c>
      <c r="I43" s="395">
        <v>0</v>
      </c>
      <c r="J43" s="395">
        <v>0</v>
      </c>
      <c r="K43" s="395">
        <v>0</v>
      </c>
      <c r="L43" s="428" t="s">
        <v>61</v>
      </c>
      <c r="M43" s="393">
        <v>29</v>
      </c>
      <c r="N43" s="395">
        <v>0</v>
      </c>
      <c r="O43" s="395">
        <v>0</v>
      </c>
      <c r="P43" s="395">
        <v>0</v>
      </c>
      <c r="Q43" s="395">
        <v>0</v>
      </c>
      <c r="R43" s="395">
        <v>0</v>
      </c>
      <c r="S43" s="395">
        <v>0</v>
      </c>
      <c r="T43" s="395">
        <v>0</v>
      </c>
      <c r="U43" s="395">
        <v>0</v>
      </c>
      <c r="V43" s="395">
        <v>0</v>
      </c>
      <c r="W43" s="395">
        <v>0</v>
      </c>
      <c r="X43" s="395">
        <v>0</v>
      </c>
      <c r="Y43" s="395">
        <v>0</v>
      </c>
      <c r="Z43" s="395">
        <v>0</v>
      </c>
      <c r="AA43" s="395">
        <v>0</v>
      </c>
      <c r="AB43" s="347"/>
      <c r="AC43" s="347"/>
      <c r="AD43" s="347"/>
      <c r="AE43" s="347"/>
      <c r="AF43" s="347"/>
      <c r="AG43" s="347"/>
      <c r="AH43" s="347"/>
      <c r="AI43" s="347"/>
      <c r="AJ43" s="347"/>
      <c r="AK43" s="347"/>
      <c r="AL43" s="347"/>
      <c r="AM43" s="347"/>
      <c r="AN43" s="347"/>
      <c r="AO43" s="347"/>
      <c r="AP43" s="347"/>
      <c r="AQ43" s="347"/>
      <c r="AR43" s="347"/>
      <c r="AS43" s="347"/>
      <c r="AT43" s="347"/>
      <c r="AU43" s="347"/>
      <c r="AV43" s="347"/>
      <c r="AW43" s="347"/>
      <c r="AX43" s="347"/>
      <c r="AY43" s="347"/>
      <c r="AZ43" s="347"/>
      <c r="BA43" s="347"/>
      <c r="BB43" s="347"/>
      <c r="BC43" s="347"/>
      <c r="BD43" s="347"/>
      <c r="BE43" s="347"/>
      <c r="BF43" s="347"/>
      <c r="BG43" s="347"/>
      <c r="BH43" s="347"/>
      <c r="BI43" s="347"/>
      <c r="BJ43" s="347"/>
      <c r="BK43" s="347"/>
    </row>
    <row r="44" spans="1:63" s="398" customFormat="1" ht="12" customHeight="1">
      <c r="A44" s="428" t="s">
        <v>62</v>
      </c>
      <c r="B44" s="393">
        <v>30</v>
      </c>
      <c r="C44" s="430">
        <v>6</v>
      </c>
      <c r="D44" s="395">
        <v>4</v>
      </c>
      <c r="E44" s="395">
        <v>2</v>
      </c>
      <c r="F44" s="395">
        <v>0</v>
      </c>
      <c r="G44" s="395">
        <v>0</v>
      </c>
      <c r="H44" s="395">
        <v>0</v>
      </c>
      <c r="I44" s="395">
        <v>0</v>
      </c>
      <c r="J44" s="395">
        <v>0</v>
      </c>
      <c r="K44" s="395">
        <v>0</v>
      </c>
      <c r="L44" s="428" t="s">
        <v>62</v>
      </c>
      <c r="M44" s="393">
        <v>30</v>
      </c>
      <c r="N44" s="395">
        <v>6</v>
      </c>
      <c r="O44" s="395">
        <v>6</v>
      </c>
      <c r="P44" s="395">
        <v>4</v>
      </c>
      <c r="Q44" s="395">
        <v>0</v>
      </c>
      <c r="R44" s="395">
        <v>2</v>
      </c>
      <c r="S44" s="395">
        <v>4</v>
      </c>
      <c r="T44" s="546">
        <v>1138.8888888888889</v>
      </c>
      <c r="U44" s="546">
        <v>983.25</v>
      </c>
      <c r="V44" s="546">
        <v>1689.75</v>
      </c>
      <c r="W44" s="546">
        <v>743.66666666666663</v>
      </c>
      <c r="X44" s="393">
        <v>4</v>
      </c>
      <c r="Y44" s="393">
        <v>5</v>
      </c>
      <c r="Z44" s="395">
        <v>0</v>
      </c>
      <c r="AA44" s="394">
        <v>3</v>
      </c>
      <c r="AB44" s="347"/>
      <c r="AC44" s="347"/>
      <c r="AD44" s="347"/>
      <c r="AE44" s="347"/>
      <c r="AF44" s="347"/>
      <c r="AG44" s="347"/>
      <c r="AH44" s="347"/>
      <c r="AI44" s="347"/>
      <c r="AJ44" s="347"/>
      <c r="AK44" s="347"/>
      <c r="AL44" s="347"/>
      <c r="AM44" s="347"/>
      <c r="AN44" s="347"/>
      <c r="AO44" s="347"/>
      <c r="AP44" s="347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  <c r="BC44" s="347"/>
      <c r="BD44" s="347"/>
      <c r="BE44" s="347"/>
      <c r="BF44" s="347"/>
      <c r="BG44" s="347"/>
      <c r="BH44" s="347"/>
      <c r="BI44" s="347"/>
      <c r="BJ44" s="347"/>
      <c r="BK44" s="347"/>
    </row>
    <row r="45" spans="1:63" s="398" customFormat="1" ht="12" customHeight="1">
      <c r="A45" s="428" t="s">
        <v>63</v>
      </c>
      <c r="B45" s="393">
        <v>31</v>
      </c>
      <c r="C45" s="430">
        <v>9</v>
      </c>
      <c r="D45" s="395">
        <v>3</v>
      </c>
      <c r="E45" s="395">
        <v>6</v>
      </c>
      <c r="F45" s="395">
        <v>0</v>
      </c>
      <c r="G45" s="395">
        <v>0</v>
      </c>
      <c r="H45" s="395">
        <v>0</v>
      </c>
      <c r="I45" s="395">
        <v>0</v>
      </c>
      <c r="J45" s="395">
        <v>0</v>
      </c>
      <c r="K45" s="395">
        <v>0</v>
      </c>
      <c r="L45" s="428" t="s">
        <v>63</v>
      </c>
      <c r="M45" s="393">
        <v>31</v>
      </c>
      <c r="N45" s="395">
        <v>9</v>
      </c>
      <c r="O45" s="395">
        <v>9</v>
      </c>
      <c r="P45" s="395">
        <v>3</v>
      </c>
      <c r="Q45" s="395">
        <v>1</v>
      </c>
      <c r="R45" s="395">
        <v>3</v>
      </c>
      <c r="S45" s="395">
        <v>6</v>
      </c>
      <c r="T45" s="546">
        <v>1093.3333333333333</v>
      </c>
      <c r="U45" s="546">
        <v>580</v>
      </c>
      <c r="V45" s="546">
        <v>1650</v>
      </c>
      <c r="W45" s="546">
        <v>1050</v>
      </c>
      <c r="X45" s="395">
        <v>0</v>
      </c>
      <c r="Y45" s="393">
        <v>1</v>
      </c>
      <c r="Z45" s="395">
        <v>0</v>
      </c>
      <c r="AA45" s="431">
        <v>0</v>
      </c>
      <c r="AB45" s="347"/>
      <c r="AC45" s="347"/>
      <c r="AD45" s="347"/>
      <c r="AE45" s="347"/>
      <c r="AF45" s="347"/>
      <c r="AG45" s="347"/>
      <c r="AH45" s="347"/>
      <c r="AI45" s="347"/>
      <c r="AJ45" s="347"/>
      <c r="AK45" s="347"/>
      <c r="AL45" s="347"/>
      <c r="AM45" s="347"/>
      <c r="AN45" s="347"/>
      <c r="AO45" s="347"/>
      <c r="AP45" s="347"/>
      <c r="AQ45" s="347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  <c r="BB45" s="347"/>
      <c r="BC45" s="347"/>
      <c r="BD45" s="347"/>
      <c r="BE45" s="347"/>
      <c r="BF45" s="347"/>
      <c r="BG45" s="347"/>
      <c r="BH45" s="347"/>
      <c r="BI45" s="347"/>
      <c r="BJ45" s="347"/>
      <c r="BK45" s="347"/>
    </row>
    <row r="46" spans="1:63" s="398" customFormat="1" ht="12" customHeight="1">
      <c r="A46" s="428" t="s">
        <v>64</v>
      </c>
      <c r="B46" s="393">
        <v>32</v>
      </c>
      <c r="C46" s="430">
        <v>1</v>
      </c>
      <c r="D46" s="395">
        <v>1</v>
      </c>
      <c r="E46" s="395">
        <v>0</v>
      </c>
      <c r="F46" s="395">
        <v>0</v>
      </c>
      <c r="G46" s="395">
        <v>0</v>
      </c>
      <c r="H46" s="395">
        <v>0</v>
      </c>
      <c r="I46" s="395">
        <v>0</v>
      </c>
      <c r="J46" s="395">
        <v>0</v>
      </c>
      <c r="K46" s="395">
        <v>0</v>
      </c>
      <c r="L46" s="428" t="s">
        <v>64</v>
      </c>
      <c r="M46" s="393">
        <v>32</v>
      </c>
      <c r="N46" s="395">
        <v>1</v>
      </c>
      <c r="O46" s="395">
        <v>1</v>
      </c>
      <c r="P46" s="395">
        <v>1</v>
      </c>
      <c r="Q46" s="395">
        <v>0</v>
      </c>
      <c r="R46" s="395">
        <v>1</v>
      </c>
      <c r="S46" s="395">
        <v>0</v>
      </c>
      <c r="T46" s="546">
        <v>235</v>
      </c>
      <c r="U46" s="395">
        <v>0</v>
      </c>
      <c r="V46" s="546">
        <v>350</v>
      </c>
      <c r="W46" s="546">
        <v>120</v>
      </c>
      <c r="X46" s="395">
        <v>0</v>
      </c>
      <c r="Y46" s="393">
        <v>1</v>
      </c>
      <c r="Z46" s="395">
        <v>0</v>
      </c>
      <c r="AA46" s="394">
        <v>1</v>
      </c>
      <c r="AB46" s="347"/>
      <c r="AC46" s="347"/>
      <c r="AD46" s="347"/>
      <c r="AE46" s="347"/>
      <c r="AF46" s="347"/>
      <c r="AG46" s="347"/>
      <c r="AH46" s="347"/>
      <c r="AI46" s="347"/>
      <c r="AJ46" s="347"/>
      <c r="AK46" s="347"/>
      <c r="AL46" s="347"/>
      <c r="AM46" s="347"/>
      <c r="AN46" s="347"/>
      <c r="AO46" s="347"/>
      <c r="AP46" s="347"/>
      <c r="AQ46" s="347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  <c r="BB46" s="347"/>
      <c r="BC46" s="347"/>
      <c r="BD46" s="347"/>
      <c r="BE46" s="347"/>
      <c r="BF46" s="347"/>
      <c r="BG46" s="347"/>
      <c r="BH46" s="347"/>
      <c r="BI46" s="347"/>
      <c r="BJ46" s="347"/>
      <c r="BK46" s="347"/>
    </row>
    <row r="47" spans="1:63" s="398" customFormat="1" ht="12" customHeight="1">
      <c r="A47" s="428" t="s">
        <v>65</v>
      </c>
      <c r="B47" s="393">
        <v>33</v>
      </c>
      <c r="C47" s="430">
        <v>2</v>
      </c>
      <c r="D47" s="395">
        <v>0</v>
      </c>
      <c r="E47" s="395">
        <v>2</v>
      </c>
      <c r="F47" s="395">
        <v>0</v>
      </c>
      <c r="G47" s="395">
        <v>0</v>
      </c>
      <c r="H47" s="395">
        <v>0</v>
      </c>
      <c r="I47" s="395">
        <v>0</v>
      </c>
      <c r="J47" s="395">
        <v>0</v>
      </c>
      <c r="K47" s="395">
        <v>0</v>
      </c>
      <c r="L47" s="428" t="s">
        <v>65</v>
      </c>
      <c r="M47" s="393">
        <v>33</v>
      </c>
      <c r="N47" s="395">
        <v>2</v>
      </c>
      <c r="O47" s="395">
        <v>3</v>
      </c>
      <c r="P47" s="395">
        <v>0</v>
      </c>
      <c r="Q47" s="395">
        <v>0</v>
      </c>
      <c r="R47" s="395">
        <v>0</v>
      </c>
      <c r="S47" s="395">
        <v>2</v>
      </c>
      <c r="T47" s="546">
        <v>950</v>
      </c>
      <c r="U47" s="395">
        <v>950</v>
      </c>
      <c r="V47" s="395">
        <v>0</v>
      </c>
      <c r="W47" s="395">
        <v>0</v>
      </c>
      <c r="X47" s="395">
        <v>0</v>
      </c>
      <c r="Y47" s="393">
        <v>1</v>
      </c>
      <c r="Z47" s="395">
        <v>0</v>
      </c>
      <c r="AA47" s="394">
        <v>2</v>
      </c>
      <c r="AB47" s="347"/>
      <c r="AC47" s="347"/>
      <c r="AD47" s="347"/>
      <c r="AE47" s="347"/>
      <c r="AF47" s="347"/>
      <c r="AG47" s="347"/>
      <c r="AH47" s="347"/>
      <c r="AI47" s="347"/>
      <c r="AJ47" s="347"/>
      <c r="AK47" s="347"/>
      <c r="AL47" s="347"/>
      <c r="AM47" s="347"/>
      <c r="AN47" s="347"/>
      <c r="AO47" s="347"/>
      <c r="AP47" s="347"/>
      <c r="AQ47" s="347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  <c r="BB47" s="347"/>
      <c r="BC47" s="347"/>
      <c r="BD47" s="347"/>
      <c r="BE47" s="347"/>
      <c r="BF47" s="347"/>
      <c r="BG47" s="347"/>
      <c r="BH47" s="347"/>
      <c r="BI47" s="347"/>
      <c r="BJ47" s="347"/>
      <c r="BK47" s="347"/>
    </row>
    <row r="48" spans="1:63" s="398" customFormat="1" ht="12" customHeight="1">
      <c r="A48" s="428" t="s">
        <v>66</v>
      </c>
      <c r="B48" s="393">
        <v>34</v>
      </c>
      <c r="C48" s="430">
        <v>7</v>
      </c>
      <c r="D48" s="395">
        <v>1</v>
      </c>
      <c r="E48" s="395">
        <v>4</v>
      </c>
      <c r="F48" s="395">
        <v>0</v>
      </c>
      <c r="G48" s="395">
        <v>0</v>
      </c>
      <c r="H48" s="395">
        <v>0</v>
      </c>
      <c r="I48" s="395">
        <v>0</v>
      </c>
      <c r="J48" s="395">
        <v>0</v>
      </c>
      <c r="K48" s="395">
        <v>2</v>
      </c>
      <c r="L48" s="428" t="s">
        <v>66</v>
      </c>
      <c r="M48" s="393">
        <v>34</v>
      </c>
      <c r="N48" s="395">
        <v>7</v>
      </c>
      <c r="O48" s="395">
        <v>6</v>
      </c>
      <c r="P48" s="395">
        <v>2</v>
      </c>
      <c r="Q48" s="395">
        <v>2</v>
      </c>
      <c r="R48" s="395">
        <v>4</v>
      </c>
      <c r="S48" s="395">
        <v>3</v>
      </c>
      <c r="T48" s="546">
        <v>692.35</v>
      </c>
      <c r="U48" s="546">
        <v>851.02499999999998</v>
      </c>
      <c r="V48" s="546">
        <v>526.02499999999998</v>
      </c>
      <c r="W48" s="546">
        <v>700</v>
      </c>
      <c r="X48" s="395">
        <v>0</v>
      </c>
      <c r="Y48" s="393">
        <v>4</v>
      </c>
      <c r="Z48" s="395">
        <v>0</v>
      </c>
      <c r="AA48" s="394">
        <v>6</v>
      </c>
      <c r="AB48" s="347"/>
      <c r="AC48" s="347"/>
      <c r="AD48" s="347"/>
      <c r="AE48" s="347"/>
      <c r="AF48" s="347"/>
      <c r="AG48" s="347"/>
      <c r="AH48" s="347"/>
      <c r="AI48" s="347"/>
      <c r="AJ48" s="347"/>
      <c r="AK48" s="347"/>
      <c r="AL48" s="347"/>
      <c r="AM48" s="347"/>
      <c r="AN48" s="347"/>
      <c r="AO48" s="347"/>
      <c r="AP48" s="347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  <c r="BC48" s="347"/>
      <c r="BD48" s="347"/>
      <c r="BE48" s="347"/>
      <c r="BF48" s="347"/>
      <c r="BG48" s="347"/>
      <c r="BH48" s="347"/>
      <c r="BI48" s="347"/>
      <c r="BJ48" s="347"/>
      <c r="BK48" s="347"/>
    </row>
    <row r="49" spans="1:63" s="398" customFormat="1" ht="12" customHeight="1">
      <c r="A49" s="428" t="s">
        <v>67</v>
      </c>
      <c r="B49" s="393">
        <v>35</v>
      </c>
      <c r="C49" s="430">
        <v>4</v>
      </c>
      <c r="D49" s="395">
        <v>2</v>
      </c>
      <c r="E49" s="395">
        <v>2</v>
      </c>
      <c r="F49" s="395">
        <v>0</v>
      </c>
      <c r="G49" s="395">
        <v>0</v>
      </c>
      <c r="H49" s="395">
        <v>0</v>
      </c>
      <c r="I49" s="395">
        <v>0</v>
      </c>
      <c r="J49" s="395">
        <v>0</v>
      </c>
      <c r="K49" s="395">
        <v>0</v>
      </c>
      <c r="L49" s="428" t="s">
        <v>67</v>
      </c>
      <c r="M49" s="393">
        <v>35</v>
      </c>
      <c r="N49" s="395">
        <v>4</v>
      </c>
      <c r="O49" s="395">
        <v>4</v>
      </c>
      <c r="P49" s="395">
        <v>1</v>
      </c>
      <c r="Q49" s="395">
        <v>0</v>
      </c>
      <c r="R49" s="395">
        <v>1</v>
      </c>
      <c r="S49" s="395">
        <v>3</v>
      </c>
      <c r="T49" s="546">
        <v>1158</v>
      </c>
      <c r="U49" s="546">
        <v>674</v>
      </c>
      <c r="V49" s="546">
        <v>2400</v>
      </c>
      <c r="W49" s="546">
        <v>400</v>
      </c>
      <c r="X49" s="393">
        <v>1</v>
      </c>
      <c r="Y49" s="393">
        <v>2</v>
      </c>
      <c r="Z49" s="395">
        <v>0</v>
      </c>
      <c r="AA49" s="394">
        <v>0</v>
      </c>
      <c r="AB49" s="347"/>
      <c r="AC49" s="347"/>
      <c r="AD49" s="347"/>
      <c r="AE49" s="347"/>
      <c r="AF49" s="347"/>
      <c r="AG49" s="347"/>
      <c r="AH49" s="347"/>
      <c r="AI49" s="347"/>
      <c r="AJ49" s="347"/>
      <c r="AK49" s="347"/>
      <c r="AL49" s="347"/>
      <c r="AM49" s="347"/>
      <c r="AN49" s="347"/>
      <c r="AO49" s="347"/>
      <c r="AP49" s="347"/>
      <c r="AQ49" s="347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  <c r="BB49" s="347"/>
      <c r="BC49" s="347"/>
      <c r="BD49" s="347"/>
      <c r="BE49" s="347"/>
      <c r="BF49" s="347"/>
      <c r="BG49" s="347"/>
      <c r="BH49" s="347"/>
      <c r="BI49" s="347"/>
      <c r="BJ49" s="347"/>
      <c r="BK49" s="347"/>
    </row>
    <row r="50" spans="1:63" s="398" customFormat="1" ht="12" customHeight="1">
      <c r="A50" s="428" t="s">
        <v>68</v>
      </c>
      <c r="B50" s="393">
        <v>36</v>
      </c>
      <c r="C50" s="430">
        <v>6</v>
      </c>
      <c r="D50" s="395">
        <v>2</v>
      </c>
      <c r="E50" s="395">
        <v>4</v>
      </c>
      <c r="F50" s="395">
        <v>0</v>
      </c>
      <c r="G50" s="395">
        <v>0</v>
      </c>
      <c r="H50" s="395">
        <v>0</v>
      </c>
      <c r="I50" s="395">
        <v>0</v>
      </c>
      <c r="J50" s="395">
        <v>0</v>
      </c>
      <c r="K50" s="395">
        <v>0</v>
      </c>
      <c r="L50" s="428" t="s">
        <v>68</v>
      </c>
      <c r="M50" s="393">
        <v>36</v>
      </c>
      <c r="N50" s="395">
        <v>6</v>
      </c>
      <c r="O50" s="395">
        <v>6</v>
      </c>
      <c r="P50" s="395">
        <v>2</v>
      </c>
      <c r="Q50" s="395">
        <v>1</v>
      </c>
      <c r="R50" s="395">
        <v>2</v>
      </c>
      <c r="S50" s="395">
        <v>4</v>
      </c>
      <c r="T50" s="546">
        <v>689.44444444444446</v>
      </c>
      <c r="U50" s="546">
        <v>743.33333333333337</v>
      </c>
      <c r="V50" s="546">
        <v>1025</v>
      </c>
      <c r="W50" s="546">
        <v>300</v>
      </c>
      <c r="X50" s="393">
        <v>2</v>
      </c>
      <c r="Y50" s="393">
        <v>6</v>
      </c>
      <c r="Z50" s="395">
        <v>0</v>
      </c>
      <c r="AA50" s="394">
        <v>12</v>
      </c>
      <c r="AB50" s="347"/>
      <c r="AC50" s="347"/>
      <c r="AD50" s="347"/>
      <c r="AE50" s="347"/>
      <c r="AF50" s="347"/>
      <c r="AG50" s="347"/>
      <c r="AH50" s="347"/>
      <c r="AI50" s="347"/>
      <c r="AJ50" s="347"/>
      <c r="AK50" s="347"/>
      <c r="AL50" s="347"/>
      <c r="AM50" s="347"/>
      <c r="AN50" s="347"/>
      <c r="AO50" s="347"/>
      <c r="AP50" s="347"/>
      <c r="AQ50" s="347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  <c r="BC50" s="347"/>
      <c r="BD50" s="347"/>
      <c r="BE50" s="347"/>
      <c r="BF50" s="347"/>
      <c r="BG50" s="347"/>
      <c r="BH50" s="347"/>
      <c r="BI50" s="347"/>
      <c r="BJ50" s="347"/>
      <c r="BK50" s="347"/>
    </row>
    <row r="51" spans="1:63" s="552" customFormat="1" ht="12" customHeight="1">
      <c r="A51" s="447" t="s">
        <v>18</v>
      </c>
      <c r="B51" s="547">
        <v>37</v>
      </c>
      <c r="C51" s="548">
        <f t="shared" ref="C51" si="53">+D51+E51+F51+K51</f>
        <v>48</v>
      </c>
      <c r="D51" s="453">
        <v>25</v>
      </c>
      <c r="E51" s="453">
        <v>20</v>
      </c>
      <c r="F51" s="548">
        <f t="shared" ref="F51:F52" si="54">+G51+H51+I51+J51</f>
        <v>0</v>
      </c>
      <c r="G51" s="453">
        <v>0</v>
      </c>
      <c r="H51" s="453">
        <v>0</v>
      </c>
      <c r="I51" s="453">
        <v>0</v>
      </c>
      <c r="J51" s="453">
        <v>0</v>
      </c>
      <c r="K51" s="453">
        <v>3</v>
      </c>
      <c r="L51" s="447" t="s">
        <v>18</v>
      </c>
      <c r="M51" s="547">
        <v>37</v>
      </c>
      <c r="N51" s="548">
        <v>48</v>
      </c>
      <c r="O51" s="453">
        <v>46</v>
      </c>
      <c r="P51" s="453">
        <v>25</v>
      </c>
      <c r="Q51" s="453">
        <v>7</v>
      </c>
      <c r="R51" s="453">
        <v>48</v>
      </c>
      <c r="S51" s="453">
        <v>0</v>
      </c>
      <c r="T51" s="549">
        <f>AVERAGE(U51,V51,W51)</f>
        <v>679.25833333333333</v>
      </c>
      <c r="U51" s="550">
        <v>678.51250000000005</v>
      </c>
      <c r="V51" s="550">
        <v>921.76250000000005</v>
      </c>
      <c r="W51" s="550">
        <v>437.5</v>
      </c>
      <c r="X51" s="453">
        <v>4</v>
      </c>
      <c r="Y51" s="453">
        <v>34</v>
      </c>
      <c r="Z51" s="453">
        <v>0</v>
      </c>
      <c r="AA51" s="453">
        <v>33</v>
      </c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</row>
    <row r="52" spans="1:63" s="552" customFormat="1" ht="12" customHeight="1">
      <c r="A52" s="447" t="s">
        <v>19</v>
      </c>
      <c r="B52" s="551">
        <v>38</v>
      </c>
      <c r="C52" s="548">
        <v>28</v>
      </c>
      <c r="D52" s="453">
        <v>8</v>
      </c>
      <c r="E52" s="453">
        <v>20</v>
      </c>
      <c r="F52" s="548">
        <f t="shared" si="54"/>
        <v>0</v>
      </c>
      <c r="G52" s="453">
        <v>0</v>
      </c>
      <c r="H52" s="453">
        <v>0</v>
      </c>
      <c r="I52" s="453">
        <v>0</v>
      </c>
      <c r="J52" s="453">
        <v>0</v>
      </c>
      <c r="K52" s="453">
        <v>0</v>
      </c>
      <c r="L52" s="447" t="s">
        <v>19</v>
      </c>
      <c r="M52" s="551">
        <v>38</v>
      </c>
      <c r="N52" s="548">
        <v>28</v>
      </c>
      <c r="O52" s="453">
        <v>28</v>
      </c>
      <c r="P52" s="453">
        <v>7</v>
      </c>
      <c r="Q52" s="453">
        <v>2</v>
      </c>
      <c r="R52" s="453">
        <v>0</v>
      </c>
      <c r="S52" s="453">
        <v>28</v>
      </c>
      <c r="T52" s="549">
        <f>AVERAGE(U52,V52,W52)</f>
        <v>1092.3089133089134</v>
      </c>
      <c r="U52" s="550">
        <v>783.05769230769238</v>
      </c>
      <c r="V52" s="550">
        <v>1771.2857142857142</v>
      </c>
      <c r="W52" s="550">
        <v>722.58333333333326</v>
      </c>
      <c r="X52" s="453">
        <v>4</v>
      </c>
      <c r="Y52" s="453">
        <v>12</v>
      </c>
      <c r="Z52" s="453">
        <v>0</v>
      </c>
      <c r="AA52" s="453">
        <v>15</v>
      </c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</row>
    <row r="53" spans="1:63" s="398" customFormat="1" ht="12" customHeight="1">
      <c r="A53" s="485"/>
      <c r="B53" s="384"/>
      <c r="C53" s="512"/>
      <c r="D53" s="484"/>
      <c r="E53" s="484"/>
      <c r="F53" s="484"/>
      <c r="G53" s="484"/>
      <c r="H53" s="484"/>
      <c r="I53" s="484"/>
      <c r="J53" s="484"/>
      <c r="K53" s="484"/>
      <c r="L53" s="485"/>
      <c r="M53" s="384"/>
      <c r="N53" s="484"/>
      <c r="O53" s="484"/>
      <c r="P53" s="484"/>
      <c r="Q53" s="484"/>
      <c r="R53" s="484"/>
      <c r="S53" s="484"/>
      <c r="T53" s="540"/>
      <c r="U53" s="486"/>
      <c r="V53" s="486"/>
      <c r="W53" s="486"/>
      <c r="X53" s="384"/>
      <c r="Y53" s="384"/>
      <c r="Z53" s="487"/>
      <c r="AA53" s="487"/>
      <c r="AB53" s="347"/>
      <c r="AC53" s="347"/>
      <c r="AD53" s="347"/>
      <c r="AE53" s="347"/>
      <c r="AF53" s="347"/>
      <c r="AG53" s="347"/>
      <c r="AH53" s="347"/>
      <c r="AI53" s="347"/>
      <c r="AJ53" s="347"/>
      <c r="AK53" s="347"/>
      <c r="AL53" s="347"/>
      <c r="AM53" s="347"/>
      <c r="AN53" s="347"/>
      <c r="AO53" s="347"/>
      <c r="AP53" s="347"/>
      <c r="AQ53" s="347"/>
      <c r="AR53" s="347"/>
      <c r="AS53" s="347"/>
      <c r="AT53" s="347"/>
      <c r="AU53" s="347"/>
      <c r="AV53" s="347"/>
      <c r="AW53" s="347"/>
      <c r="AX53" s="347"/>
      <c r="AY53" s="347"/>
      <c r="AZ53" s="347"/>
      <c r="BA53" s="347"/>
      <c r="BB53" s="347"/>
      <c r="BC53" s="347"/>
      <c r="BD53" s="347"/>
      <c r="BE53" s="347"/>
      <c r="BF53" s="347"/>
      <c r="BG53" s="347"/>
      <c r="BH53" s="347"/>
      <c r="BI53" s="347"/>
      <c r="BJ53" s="347"/>
      <c r="BK53" s="347"/>
    </row>
    <row r="54" spans="1:63" s="398" customFormat="1" ht="12" customHeight="1">
      <c r="A54" s="485"/>
      <c r="B54" s="384"/>
      <c r="C54" s="512"/>
      <c r="D54" s="484"/>
      <c r="E54" s="484"/>
      <c r="F54" s="484"/>
      <c r="G54" s="484"/>
      <c r="H54" s="484"/>
      <c r="I54" s="484"/>
      <c r="J54" s="484"/>
      <c r="K54" s="484"/>
      <c r="L54" s="485"/>
      <c r="M54" s="384"/>
      <c r="N54" s="484"/>
      <c r="O54" s="484"/>
      <c r="P54" s="484"/>
      <c r="Q54" s="484"/>
      <c r="R54" s="484"/>
      <c r="S54" s="484"/>
      <c r="T54" s="540"/>
      <c r="U54" s="486"/>
      <c r="V54" s="486"/>
      <c r="W54" s="486"/>
      <c r="X54" s="384"/>
      <c r="Y54" s="384"/>
      <c r="Z54" s="487"/>
      <c r="AA54" s="487"/>
      <c r="AB54" s="347"/>
      <c r="AC54" s="347"/>
      <c r="AD54" s="347"/>
      <c r="AE54" s="347"/>
      <c r="AF54" s="347"/>
      <c r="AG54" s="347"/>
      <c r="AH54" s="347"/>
      <c r="AI54" s="347"/>
      <c r="AJ54" s="347"/>
      <c r="AK54" s="347"/>
      <c r="AL54" s="347"/>
      <c r="AM54" s="347"/>
      <c r="AN54" s="347"/>
      <c r="AO54" s="347"/>
      <c r="AP54" s="347"/>
      <c r="AQ54" s="347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  <c r="BB54" s="347"/>
      <c r="BC54" s="347"/>
      <c r="BD54" s="347"/>
      <c r="BE54" s="347"/>
      <c r="BF54" s="347"/>
      <c r="BG54" s="347"/>
      <c r="BH54" s="347"/>
      <c r="BI54" s="347"/>
      <c r="BJ54" s="347"/>
      <c r="BK54" s="347"/>
    </row>
    <row r="55" spans="1:63" s="47" customFormat="1" ht="12.75">
      <c r="A55" s="42"/>
      <c r="B55" s="42"/>
      <c r="C55" s="43"/>
      <c r="D55" s="43"/>
      <c r="E55" s="42"/>
      <c r="F55" s="43"/>
      <c r="G55" s="43"/>
      <c r="H55" s="43"/>
      <c r="J55" s="42"/>
      <c r="K55" s="42"/>
      <c r="L55" s="42"/>
      <c r="M55" s="42"/>
      <c r="N55" s="401"/>
      <c r="O55" s="401"/>
      <c r="P55" s="402"/>
      <c r="Q55" s="404"/>
      <c r="R55" s="407"/>
      <c r="S55" s="407"/>
      <c r="T55" s="541"/>
      <c r="U55" s="401"/>
      <c r="V55" s="401"/>
      <c r="W55" s="408"/>
      <c r="X55" s="408"/>
      <c r="Y55" s="414"/>
      <c r="Z55" s="414"/>
      <c r="AA55" s="402"/>
      <c r="AB55" s="402"/>
      <c r="AC55" s="415"/>
    </row>
    <row r="56" spans="1:63" s="47" customFormat="1" ht="12.75">
      <c r="A56" s="43"/>
      <c r="B56" s="48"/>
      <c r="C56" s="43"/>
      <c r="D56" s="43"/>
      <c r="E56" s="42"/>
      <c r="F56" s="43"/>
      <c r="G56" s="43"/>
      <c r="H56" s="43"/>
      <c r="J56" s="42"/>
      <c r="K56" s="42"/>
      <c r="L56" s="42"/>
      <c r="M56" s="42"/>
      <c r="N56" s="403"/>
      <c r="O56" s="404"/>
      <c r="P56" s="403"/>
      <c r="Q56" s="404"/>
      <c r="R56" s="403"/>
      <c r="S56" s="403"/>
      <c r="T56" s="542"/>
      <c r="U56" s="409"/>
      <c r="V56" s="409"/>
      <c r="W56" s="408"/>
      <c r="X56" s="408"/>
      <c r="Y56" s="414"/>
      <c r="Z56" s="414"/>
      <c r="AA56" s="402"/>
      <c r="AB56" s="402"/>
      <c r="AC56" s="415"/>
    </row>
    <row r="57" spans="1:63" s="15" customFormat="1" ht="11.25" customHeight="1">
      <c r="A57" s="13"/>
      <c r="I57" s="52"/>
      <c r="J57" s="52"/>
      <c r="N57" s="320"/>
      <c r="O57" s="404"/>
      <c r="P57" s="403"/>
      <c r="Q57" s="404"/>
      <c r="R57" s="403"/>
      <c r="S57" s="403"/>
      <c r="T57" s="543"/>
      <c r="U57" s="404"/>
      <c r="V57" s="404"/>
      <c r="W57" s="410"/>
      <c r="X57" s="410"/>
      <c r="Y57" s="410"/>
      <c r="Z57" s="410"/>
      <c r="AA57" s="402"/>
      <c r="AB57" s="402"/>
      <c r="AC57" s="320"/>
      <c r="AD57" s="390"/>
      <c r="AE57" s="390"/>
      <c r="AF57" s="390"/>
      <c r="AG57" s="390"/>
      <c r="AH57" s="390"/>
      <c r="AI57" s="390"/>
      <c r="AJ57" s="390"/>
      <c r="AK57" s="390"/>
      <c r="AL57" s="390"/>
      <c r="AM57" s="390"/>
      <c r="AN57" s="390"/>
      <c r="AO57" s="390"/>
      <c r="AP57" s="390"/>
      <c r="AQ57" s="390"/>
      <c r="AR57" s="390"/>
      <c r="AS57" s="390"/>
      <c r="AT57" s="390"/>
      <c r="AU57" s="390"/>
      <c r="AV57" s="390"/>
      <c r="AW57" s="390"/>
      <c r="AX57" s="390"/>
      <c r="AY57" s="390"/>
      <c r="AZ57" s="390"/>
      <c r="BA57" s="390"/>
      <c r="BB57" s="390"/>
      <c r="BC57" s="390"/>
      <c r="BD57" s="390"/>
    </row>
    <row r="58" spans="1:63" ht="11.25" customHeight="1">
      <c r="I58" s="50"/>
      <c r="J58" s="50"/>
      <c r="N58" s="320"/>
      <c r="O58" s="404"/>
      <c r="P58" s="402"/>
      <c r="Q58" s="404"/>
      <c r="R58" s="403"/>
      <c r="S58" s="403"/>
      <c r="T58" s="543"/>
      <c r="U58" s="404"/>
      <c r="V58" s="404"/>
      <c r="W58" s="411"/>
      <c r="X58" s="411"/>
      <c r="Y58" s="411"/>
      <c r="Z58" s="411"/>
      <c r="AA58" s="402"/>
      <c r="AB58" s="402"/>
      <c r="AC58" s="320"/>
    </row>
    <row r="59" spans="1:63" ht="11.25" customHeight="1">
      <c r="I59" s="59"/>
      <c r="J59" s="59"/>
      <c r="N59" s="404"/>
      <c r="O59" s="404"/>
      <c r="P59" s="403"/>
      <c r="Q59" s="404"/>
      <c r="R59" s="407"/>
      <c r="S59" s="407"/>
      <c r="T59" s="543"/>
      <c r="U59" s="404"/>
      <c r="V59" s="404"/>
      <c r="W59" s="411"/>
      <c r="X59" s="411"/>
      <c r="Y59" s="411"/>
      <c r="Z59" s="411"/>
      <c r="AA59" s="402"/>
      <c r="AB59" s="402"/>
      <c r="AC59" s="320"/>
    </row>
    <row r="60" spans="1:63" ht="14.25" customHeight="1">
      <c r="I60" s="50"/>
      <c r="J60" s="50"/>
      <c r="N60" s="402"/>
      <c r="O60" s="402"/>
      <c r="P60" s="404"/>
      <c r="Q60" s="412"/>
      <c r="R60" s="404"/>
      <c r="S60" s="404"/>
      <c r="T60" s="543"/>
      <c r="U60" s="404"/>
      <c r="V60" s="404"/>
      <c r="W60" s="411"/>
      <c r="X60" s="411"/>
      <c r="Y60" s="411"/>
      <c r="Z60" s="411"/>
      <c r="AA60" s="402"/>
      <c r="AB60" s="402"/>
      <c r="AC60" s="402"/>
    </row>
    <row r="61" spans="1:63" ht="11.25" customHeight="1">
      <c r="I61" s="59"/>
      <c r="J61" s="59"/>
      <c r="N61" s="320"/>
      <c r="O61" s="320"/>
      <c r="P61" s="320"/>
      <c r="Q61" s="320"/>
      <c r="R61" s="320"/>
      <c r="S61" s="320"/>
      <c r="T61" s="544"/>
      <c r="U61" s="320"/>
      <c r="V61" s="320"/>
      <c r="W61" s="320"/>
      <c r="X61" s="320"/>
      <c r="Y61" s="320"/>
      <c r="Z61" s="320"/>
      <c r="AA61" s="320"/>
      <c r="AB61" s="320"/>
      <c r="AC61" s="320"/>
    </row>
    <row r="62" spans="1:63" ht="11.25" customHeight="1">
      <c r="I62" s="50"/>
      <c r="J62" s="50"/>
      <c r="O62" s="52"/>
      <c r="P62" s="52"/>
      <c r="Q62" s="52"/>
      <c r="R62" s="52"/>
      <c r="S62" s="52"/>
    </row>
    <row r="63" spans="1:63" ht="11.25" customHeight="1">
      <c r="O63" s="52"/>
      <c r="P63" s="52"/>
      <c r="Q63" s="52"/>
      <c r="R63" s="52"/>
      <c r="S63" s="52"/>
    </row>
    <row r="64" spans="1:63">
      <c r="V64" s="513"/>
      <c r="X64" s="399"/>
      <c r="Y64" s="399"/>
      <c r="Z64" s="399"/>
      <c r="AA64" s="399"/>
    </row>
    <row r="65" spans="3:27">
      <c r="T65" s="553"/>
      <c r="U65" s="553"/>
      <c r="V65" s="553"/>
      <c r="W65" s="553"/>
      <c r="X65" s="553"/>
      <c r="Y65" s="399"/>
      <c r="Z65" s="399"/>
      <c r="AA65" s="399"/>
    </row>
    <row r="66" spans="3:27">
      <c r="T66" s="399"/>
      <c r="V66" s="513"/>
      <c r="X66" s="399"/>
      <c r="Y66" s="399"/>
      <c r="Z66" s="399"/>
      <c r="AA66" s="399"/>
    </row>
    <row r="68" spans="3:27">
      <c r="C68" s="554"/>
      <c r="D68" s="554"/>
      <c r="E68" s="554"/>
      <c r="F68" s="554"/>
      <c r="G68" s="554"/>
      <c r="H68" s="554"/>
      <c r="I68" s="554"/>
      <c r="J68" s="554"/>
      <c r="K68" s="554"/>
      <c r="L68" s="554"/>
      <c r="M68" s="554"/>
      <c r="N68" s="554"/>
      <c r="O68" s="554"/>
      <c r="P68" s="554"/>
      <c r="Q68" s="554"/>
      <c r="R68" s="554"/>
      <c r="S68" s="554"/>
      <c r="T68" s="554"/>
      <c r="U68" s="554"/>
      <c r="V68" s="554"/>
      <c r="W68" s="554"/>
      <c r="X68" s="554"/>
      <c r="Y68" s="554"/>
      <c r="Z68" s="554"/>
      <c r="AA68" s="554"/>
    </row>
  </sheetData>
  <mergeCells count="33">
    <mergeCell ref="R11:R13"/>
    <mergeCell ref="S11:S13"/>
    <mergeCell ref="T10:T13"/>
    <mergeCell ref="U11:U13"/>
    <mergeCell ref="V11:V13"/>
    <mergeCell ref="H12:H13"/>
    <mergeCell ref="I12:I13"/>
    <mergeCell ref="J12:J13"/>
    <mergeCell ref="K11:K13"/>
    <mergeCell ref="L10:L13"/>
    <mergeCell ref="J1:K1"/>
    <mergeCell ref="Y6:AA6"/>
    <mergeCell ref="B4:J4"/>
    <mergeCell ref="D10:K10"/>
    <mergeCell ref="O10:Q10"/>
    <mergeCell ref="R10:S10"/>
    <mergeCell ref="U10:W10"/>
    <mergeCell ref="X10:AA10"/>
    <mergeCell ref="M10:M13"/>
    <mergeCell ref="N10:N13"/>
    <mergeCell ref="O11:O13"/>
    <mergeCell ref="P11:P13"/>
    <mergeCell ref="Q11:Q13"/>
    <mergeCell ref="W11:W13"/>
    <mergeCell ref="X11:Y12"/>
    <mergeCell ref="Z11:AA12"/>
    <mergeCell ref="F11:F13"/>
    <mergeCell ref="G12:G13"/>
    <mergeCell ref="A10:A13"/>
    <mergeCell ref="B10:B13"/>
    <mergeCell ref="C10:C13"/>
    <mergeCell ref="D11:D13"/>
    <mergeCell ref="E11:E13"/>
  </mergeCells>
  <printOptions horizontalCentered="1"/>
  <pageMargins left="0.25" right="0.25" top="0.74" bottom="0.56000000000000005" header="0.74" footer="0.3"/>
  <pageSetup paperSize="9" scale="55" orientation="landscape" r:id="rId1"/>
  <colBreaks count="1" manualBreakCount="1">
    <brk id="11" max="66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1:JN72"/>
  <sheetViews>
    <sheetView view="pageBreakPreview" zoomScale="55" zoomScaleNormal="80" zoomScaleSheetLayoutView="55" zoomScalePageLayoutView="55" workbookViewId="0">
      <selection activeCell="Q52" sqref="Q52"/>
    </sheetView>
  </sheetViews>
  <sheetFormatPr defaultColWidth="7.42578125" defaultRowHeight="12.75"/>
  <cols>
    <col min="1" max="1" width="7.5703125" style="111" customWidth="1"/>
    <col min="2" max="2" width="5.140625" style="111" customWidth="1"/>
    <col min="3" max="3" width="9.85546875" style="111" customWidth="1"/>
    <col min="4" max="4" width="8.42578125" style="111" customWidth="1"/>
    <col min="5" max="5" width="10.28515625" style="111" customWidth="1"/>
    <col min="6" max="6" width="12.5703125" style="111" customWidth="1"/>
    <col min="7" max="8" width="9" style="111" customWidth="1"/>
    <col min="9" max="9" width="12.42578125" style="111" customWidth="1"/>
    <col min="10" max="11" width="9.42578125" style="111" customWidth="1"/>
    <col min="12" max="12" width="12.85546875" style="111" customWidth="1"/>
    <col min="13" max="14" width="9.140625" style="111" customWidth="1"/>
    <col min="15" max="15" width="14" style="111" customWidth="1"/>
    <col min="16" max="17" width="9.140625" style="111" customWidth="1"/>
    <col min="18" max="18" width="10.140625" style="111" customWidth="1"/>
    <col min="19" max="20" width="8.85546875" style="111" customWidth="1"/>
    <col min="21" max="21" width="8" style="111" customWidth="1"/>
    <col min="22" max="22" width="9.140625" style="111" customWidth="1"/>
    <col min="23" max="23" width="10.28515625" style="111" customWidth="1"/>
    <col min="24" max="24" width="7.5703125" style="111" customWidth="1"/>
    <col min="25" max="25" width="5.140625" style="111" customWidth="1"/>
    <col min="26" max="26" width="11.7109375" style="111" customWidth="1"/>
    <col min="27" max="27" width="9.42578125" style="111" customWidth="1"/>
    <col min="28" max="28" width="8.85546875" style="111" customWidth="1"/>
    <col min="29" max="29" width="13.140625" style="111" customWidth="1"/>
    <col min="30" max="31" width="8.85546875" style="111" customWidth="1"/>
    <col min="32" max="32" width="11" style="111" customWidth="1"/>
    <col min="33" max="33" width="8.42578125" style="111" customWidth="1"/>
    <col min="34" max="34" width="9.28515625" style="111" customWidth="1"/>
    <col min="35" max="36" width="8.42578125" style="111" customWidth="1"/>
    <col min="37" max="37" width="10" style="111" customWidth="1"/>
    <col min="38" max="38" width="9.5703125" style="111" customWidth="1"/>
    <col min="39" max="39" width="8.42578125" style="111" customWidth="1"/>
    <col min="40" max="40" width="9.85546875" style="111" customWidth="1"/>
    <col min="41" max="41" width="7.7109375" style="111" customWidth="1"/>
    <col min="42" max="42" width="8.42578125" style="111" customWidth="1"/>
    <col min="43" max="43" width="11.28515625" style="111" customWidth="1"/>
    <col min="44" max="44" width="6.85546875" style="111" customWidth="1"/>
    <col min="45" max="45" width="8.42578125" style="111" customWidth="1"/>
    <col min="46" max="46" width="10" style="111" customWidth="1"/>
    <col min="47" max="47" width="11" style="111" customWidth="1"/>
    <col min="48" max="48" width="10.140625" style="111" customWidth="1"/>
    <col min="49" max="49" width="9.7109375" style="111" customWidth="1"/>
    <col min="50" max="51" width="9" style="111" customWidth="1"/>
    <col min="52" max="212" width="4.28515625" style="111" customWidth="1"/>
    <col min="213" max="213" width="5.85546875" style="111" customWidth="1"/>
    <col min="214" max="214" width="11.7109375" style="111" customWidth="1"/>
    <col min="215" max="221" width="6.42578125" style="111" customWidth="1"/>
    <col min="222" max="222" width="7.140625" style="111" customWidth="1"/>
    <col min="223" max="223" width="6.42578125" style="111" customWidth="1"/>
    <col min="224" max="224" width="5.7109375" style="111" customWidth="1"/>
    <col min="225" max="225" width="6.42578125" style="111" customWidth="1"/>
    <col min="226" max="226" width="5.85546875" style="111" customWidth="1"/>
    <col min="227" max="227" width="7" style="111" customWidth="1"/>
    <col min="228" max="228" width="6.7109375" style="111" customWidth="1"/>
    <col min="229" max="229" width="6.42578125" style="111" customWidth="1"/>
    <col min="230" max="232" width="8.140625" style="111" customWidth="1"/>
    <col min="233" max="239" width="10.42578125" style="111" customWidth="1"/>
    <col min="240" max="240" width="7" style="111" customWidth="1"/>
    <col min="241" max="241" width="6.85546875" style="111" customWidth="1"/>
    <col min="242" max="242" width="6.42578125" style="111" customWidth="1"/>
    <col min="243" max="243" width="6.85546875" style="111" customWidth="1"/>
    <col min="244" max="244" width="6.7109375" style="111" customWidth="1"/>
    <col min="245" max="245" width="6.42578125" style="111" customWidth="1"/>
    <col min="246" max="246" width="5.140625" style="111" customWidth="1"/>
    <col min="247" max="247" width="5.7109375" style="111" customWidth="1"/>
    <col min="248" max="248" width="5.42578125" style="111" customWidth="1"/>
    <col min="249" max="249" width="6.28515625" style="111" customWidth="1"/>
    <col min="250" max="250" width="5.140625" style="111" customWidth="1"/>
    <col min="251" max="253" width="7.42578125" style="111" customWidth="1"/>
    <col min="254" max="16384" width="7.42578125" style="5"/>
  </cols>
  <sheetData>
    <row r="1" spans="1:274" ht="15.7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Q1" s="129"/>
      <c r="V1" s="768" t="s">
        <v>744</v>
      </c>
      <c r="W1" s="768"/>
      <c r="AT1" s="768" t="s">
        <v>745</v>
      </c>
      <c r="AU1" s="768"/>
      <c r="AV1" s="768"/>
      <c r="AW1" s="768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T1" s="111"/>
      <c r="IU1" s="111"/>
      <c r="IV1" s="111"/>
      <c r="IW1" s="111"/>
      <c r="IX1" s="111"/>
      <c r="IY1" s="111"/>
      <c r="IZ1" s="111"/>
      <c r="JA1" s="111"/>
      <c r="JB1" s="111"/>
      <c r="JC1" s="111"/>
      <c r="JD1" s="111"/>
      <c r="JE1" s="111"/>
      <c r="JF1" s="111"/>
      <c r="JG1" s="113"/>
      <c r="JH1" s="113"/>
      <c r="JI1" s="113"/>
      <c r="JJ1" s="113"/>
      <c r="JK1" s="113"/>
      <c r="JL1" s="113"/>
      <c r="JM1" s="113"/>
      <c r="JN1" s="113"/>
    </row>
    <row r="2" spans="1:274" ht="14.2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T2" s="111"/>
      <c r="IU2" s="111"/>
      <c r="IV2" s="111"/>
      <c r="IW2" s="111"/>
      <c r="IX2" s="111"/>
      <c r="IY2" s="111"/>
      <c r="IZ2" s="111"/>
      <c r="JA2" s="111"/>
      <c r="JB2" s="111"/>
      <c r="JC2" s="111"/>
      <c r="JD2" s="111"/>
      <c r="JE2" s="111"/>
      <c r="JF2" s="111"/>
      <c r="JG2" s="113"/>
      <c r="JH2" s="113"/>
      <c r="JI2" s="113"/>
      <c r="JJ2" s="113"/>
      <c r="JK2" s="113"/>
      <c r="JL2" s="113"/>
      <c r="JM2" s="113"/>
      <c r="JN2" s="113"/>
    </row>
    <row r="3" spans="1:274" ht="14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T3" s="111"/>
      <c r="IU3" s="111"/>
      <c r="IV3" s="111"/>
      <c r="IW3" s="111"/>
      <c r="IX3" s="111"/>
      <c r="IY3" s="111"/>
      <c r="IZ3" s="111"/>
      <c r="JA3" s="111"/>
      <c r="JB3" s="111"/>
      <c r="JC3" s="111"/>
      <c r="JD3" s="111"/>
      <c r="JE3" s="111"/>
      <c r="JF3" s="111"/>
      <c r="JG3" s="113"/>
      <c r="JH3" s="113"/>
      <c r="JI3" s="113"/>
      <c r="JJ3" s="113"/>
      <c r="JK3" s="113"/>
      <c r="JL3" s="113"/>
      <c r="JM3" s="113"/>
      <c r="JN3" s="113"/>
    </row>
    <row r="4" spans="1:274" ht="39" customHeight="1">
      <c r="A4" s="5"/>
      <c r="B4" s="114"/>
      <c r="E4" s="721" t="s">
        <v>828</v>
      </c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85"/>
      <c r="U4" s="114"/>
      <c r="V4" s="114"/>
      <c r="W4" s="114"/>
      <c r="X4" s="114"/>
      <c r="Y4" s="114"/>
      <c r="Z4" s="114"/>
      <c r="AA4" s="114"/>
      <c r="AB4" s="114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  <c r="IS4" s="141"/>
    </row>
    <row r="5" spans="1:274" ht="26.2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</row>
    <row r="6" spans="1:274" ht="26.25" customHeight="1">
      <c r="A6" s="116"/>
      <c r="B6" s="116"/>
      <c r="C6" s="116"/>
      <c r="D6" s="116"/>
      <c r="E6" s="116"/>
      <c r="F6" s="116"/>
      <c r="G6" s="116"/>
      <c r="H6" s="116"/>
      <c r="K6" s="116"/>
      <c r="L6" s="116"/>
      <c r="M6" s="116"/>
      <c r="N6" s="116"/>
    </row>
    <row r="7" spans="1:274" ht="26.25" customHeight="1">
      <c r="A7" s="47"/>
      <c r="B7" s="47"/>
      <c r="C7" s="47"/>
      <c r="D7" s="47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74" ht="26.25" customHeight="1">
      <c r="A8" s="62"/>
      <c r="B8" s="708"/>
      <c r="C8" s="708"/>
      <c r="D8" s="708"/>
      <c r="E8" s="708"/>
      <c r="F8" s="708"/>
      <c r="G8" s="117"/>
      <c r="H8" s="62"/>
      <c r="I8" s="62"/>
      <c r="J8" s="62"/>
      <c r="K8" s="62"/>
      <c r="L8" s="62"/>
      <c r="M8" s="62"/>
      <c r="N8" s="62"/>
      <c r="O8" s="62"/>
      <c r="P8" s="62"/>
      <c r="Q8" s="5"/>
      <c r="R8" s="5"/>
      <c r="S8" s="5"/>
      <c r="T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74">
      <c r="A9" s="47"/>
      <c r="B9" s="47"/>
      <c r="C9" s="47"/>
      <c r="D9" s="47"/>
      <c r="E9" s="769"/>
      <c r="F9" s="769"/>
      <c r="G9" s="769"/>
      <c r="H9" s="769"/>
      <c r="I9" s="769"/>
      <c r="J9" s="769"/>
      <c r="K9" s="769"/>
      <c r="L9" s="6"/>
      <c r="M9" s="6"/>
      <c r="N9" s="6"/>
      <c r="O9" s="769"/>
      <c r="P9" s="769"/>
      <c r="Q9" s="769"/>
      <c r="R9" s="6"/>
      <c r="S9" s="6"/>
      <c r="T9" s="6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74">
      <c r="A10" s="11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5" t="s">
        <v>3</v>
      </c>
      <c r="X10" s="15"/>
      <c r="Y10" s="15"/>
      <c r="Z10" s="15"/>
      <c r="AA10" s="15"/>
      <c r="AB10" s="1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2"/>
      <c r="AU10" s="2"/>
      <c r="AV10" s="2"/>
      <c r="AW10" s="54" t="s">
        <v>3</v>
      </c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74" ht="15" customHeight="1">
      <c r="A11" s="700" t="s">
        <v>614</v>
      </c>
      <c r="B11" s="700" t="s">
        <v>5</v>
      </c>
      <c r="C11" s="697" t="s">
        <v>642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30"/>
      <c r="U11" s="119"/>
      <c r="V11" s="119"/>
      <c r="W11" s="131"/>
      <c r="X11" s="700" t="s">
        <v>614</v>
      </c>
      <c r="Y11" s="700" t="s">
        <v>5</v>
      </c>
      <c r="Z11" s="119"/>
      <c r="AA11" s="119"/>
      <c r="AB11" s="119"/>
      <c r="AC11" s="134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40"/>
      <c r="AU11" s="140"/>
      <c r="AV11" s="140"/>
      <c r="AW11" s="14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74" s="3" customFormat="1" ht="18.75" customHeight="1">
      <c r="A12" s="700"/>
      <c r="B12" s="700"/>
      <c r="C12" s="699"/>
      <c r="D12" s="775" t="s">
        <v>117</v>
      </c>
      <c r="E12" s="775" t="s">
        <v>119</v>
      </c>
      <c r="F12" s="697" t="s">
        <v>16</v>
      </c>
      <c r="G12" s="705"/>
      <c r="H12" s="706"/>
      <c r="I12" s="697" t="s">
        <v>15</v>
      </c>
      <c r="J12" s="705"/>
      <c r="K12" s="706"/>
      <c r="L12" s="697" t="s">
        <v>17</v>
      </c>
      <c r="M12" s="705"/>
      <c r="N12" s="706"/>
      <c r="O12" s="697" t="s">
        <v>746</v>
      </c>
      <c r="P12" s="705"/>
      <c r="Q12" s="705"/>
      <c r="R12" s="697" t="s">
        <v>619</v>
      </c>
      <c r="S12" s="705"/>
      <c r="T12" s="706"/>
      <c r="U12" s="697" t="s">
        <v>620</v>
      </c>
      <c r="V12" s="705"/>
      <c r="W12" s="706"/>
      <c r="X12" s="700"/>
      <c r="Y12" s="700"/>
      <c r="Z12" s="697" t="s">
        <v>621</v>
      </c>
      <c r="AA12" s="705"/>
      <c r="AB12" s="705"/>
      <c r="AC12" s="697" t="s">
        <v>622</v>
      </c>
      <c r="AD12" s="705"/>
      <c r="AE12" s="706"/>
      <c r="AF12" s="697" t="s">
        <v>623</v>
      </c>
      <c r="AG12" s="705"/>
      <c r="AH12" s="705"/>
      <c r="AI12" s="26"/>
      <c r="AJ12" s="137"/>
      <c r="AK12" s="137"/>
      <c r="AL12" s="137"/>
      <c r="AM12" s="137"/>
      <c r="AN12" s="137"/>
      <c r="AO12" s="697" t="s">
        <v>624</v>
      </c>
      <c r="AP12" s="705"/>
      <c r="AQ12" s="706"/>
      <c r="AR12" s="697" t="s">
        <v>14</v>
      </c>
      <c r="AS12" s="705"/>
      <c r="AT12" s="706"/>
      <c r="AU12" s="697" t="s">
        <v>625</v>
      </c>
      <c r="AV12" s="705"/>
      <c r="AW12" s="706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</row>
    <row r="13" spans="1:274" s="3" customFormat="1">
      <c r="A13" s="700"/>
      <c r="B13" s="700"/>
      <c r="C13" s="699"/>
      <c r="D13" s="775"/>
      <c r="E13" s="775"/>
      <c r="F13" s="699"/>
      <c r="G13" s="770" t="s">
        <v>117</v>
      </c>
      <c r="H13" s="770" t="s">
        <v>119</v>
      </c>
      <c r="I13" s="699"/>
      <c r="J13" s="770" t="s">
        <v>117</v>
      </c>
      <c r="K13" s="770" t="s">
        <v>119</v>
      </c>
      <c r="L13" s="699"/>
      <c r="M13" s="770" t="s">
        <v>117</v>
      </c>
      <c r="N13" s="770" t="s">
        <v>119</v>
      </c>
      <c r="O13" s="699"/>
      <c r="P13" s="770" t="s">
        <v>117</v>
      </c>
      <c r="Q13" s="772" t="s">
        <v>119</v>
      </c>
      <c r="R13" s="699"/>
      <c r="S13" s="770" t="s">
        <v>117</v>
      </c>
      <c r="T13" s="770" t="s">
        <v>119</v>
      </c>
      <c r="U13" s="699"/>
      <c r="V13" s="770" t="s">
        <v>117</v>
      </c>
      <c r="W13" s="770" t="s">
        <v>119</v>
      </c>
      <c r="X13" s="700"/>
      <c r="Y13" s="700"/>
      <c r="Z13" s="699"/>
      <c r="AA13" s="770" t="s">
        <v>117</v>
      </c>
      <c r="AB13" s="773" t="s">
        <v>119</v>
      </c>
      <c r="AC13" s="699"/>
      <c r="AD13" s="770" t="s">
        <v>117</v>
      </c>
      <c r="AE13" s="770" t="s">
        <v>119</v>
      </c>
      <c r="AF13" s="699"/>
      <c r="AG13" s="770" t="s">
        <v>117</v>
      </c>
      <c r="AH13" s="770" t="s">
        <v>119</v>
      </c>
      <c r="AI13" s="773" t="s">
        <v>626</v>
      </c>
      <c r="AJ13" s="138"/>
      <c r="AK13" s="139"/>
      <c r="AL13" s="773" t="s">
        <v>627</v>
      </c>
      <c r="AM13" s="138"/>
      <c r="AN13" s="139"/>
      <c r="AO13" s="699"/>
      <c r="AP13" s="770" t="s">
        <v>117</v>
      </c>
      <c r="AQ13" s="770" t="s">
        <v>119</v>
      </c>
      <c r="AR13" s="699"/>
      <c r="AS13" s="770" t="s">
        <v>117</v>
      </c>
      <c r="AT13" s="770" t="s">
        <v>119</v>
      </c>
      <c r="AU13" s="699"/>
      <c r="AV13" s="770" t="s">
        <v>117</v>
      </c>
      <c r="AW13" s="770" t="s">
        <v>119</v>
      </c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</row>
    <row r="14" spans="1:274" s="3" customFormat="1" ht="34.5" customHeight="1">
      <c r="A14" s="700"/>
      <c r="B14" s="700"/>
      <c r="C14" s="698"/>
      <c r="D14" s="775"/>
      <c r="E14" s="775"/>
      <c r="F14" s="698"/>
      <c r="G14" s="771"/>
      <c r="H14" s="771"/>
      <c r="I14" s="698"/>
      <c r="J14" s="771"/>
      <c r="K14" s="771"/>
      <c r="L14" s="698"/>
      <c r="M14" s="771"/>
      <c r="N14" s="771"/>
      <c r="O14" s="698"/>
      <c r="P14" s="771"/>
      <c r="Q14" s="772"/>
      <c r="R14" s="698"/>
      <c r="S14" s="771"/>
      <c r="T14" s="771"/>
      <c r="U14" s="698"/>
      <c r="V14" s="771"/>
      <c r="W14" s="771"/>
      <c r="X14" s="700"/>
      <c r="Y14" s="700"/>
      <c r="Z14" s="698"/>
      <c r="AA14" s="771"/>
      <c r="AB14" s="774"/>
      <c r="AC14" s="698"/>
      <c r="AD14" s="771"/>
      <c r="AE14" s="771"/>
      <c r="AF14" s="698"/>
      <c r="AG14" s="771"/>
      <c r="AH14" s="771"/>
      <c r="AI14" s="771"/>
      <c r="AJ14" s="120" t="s">
        <v>117</v>
      </c>
      <c r="AK14" s="120" t="s">
        <v>119</v>
      </c>
      <c r="AL14" s="771"/>
      <c r="AM14" s="120" t="s">
        <v>117</v>
      </c>
      <c r="AN14" s="120" t="s">
        <v>119</v>
      </c>
      <c r="AO14" s="698"/>
      <c r="AP14" s="771"/>
      <c r="AQ14" s="771"/>
      <c r="AR14" s="698"/>
      <c r="AS14" s="771"/>
      <c r="AT14" s="771"/>
      <c r="AU14" s="698"/>
      <c r="AV14" s="771"/>
      <c r="AW14" s="771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</row>
    <row r="15" spans="1:274" s="69" customFormat="1" ht="15.75" customHeight="1">
      <c r="A15" s="24" t="s">
        <v>31</v>
      </c>
      <c r="B15" s="24" t="s">
        <v>32</v>
      </c>
      <c r="C15" s="31">
        <v>1</v>
      </c>
      <c r="D15" s="31">
        <v>2</v>
      </c>
      <c r="E15" s="31">
        <v>3</v>
      </c>
      <c r="F15" s="31">
        <v>4</v>
      </c>
      <c r="G15" s="31">
        <v>5</v>
      </c>
      <c r="H15" s="31">
        <v>6</v>
      </c>
      <c r="I15" s="31">
        <v>7</v>
      </c>
      <c r="J15" s="31">
        <v>8</v>
      </c>
      <c r="K15" s="31">
        <v>9</v>
      </c>
      <c r="L15" s="31">
        <v>10</v>
      </c>
      <c r="M15" s="31">
        <v>11</v>
      </c>
      <c r="N15" s="31">
        <v>12</v>
      </c>
      <c r="O15" s="31">
        <v>13</v>
      </c>
      <c r="P15" s="31">
        <v>14</v>
      </c>
      <c r="Q15" s="31">
        <v>15</v>
      </c>
      <c r="R15" s="31">
        <v>16</v>
      </c>
      <c r="S15" s="31">
        <v>17</v>
      </c>
      <c r="T15" s="31">
        <v>18</v>
      </c>
      <c r="U15" s="31">
        <v>19</v>
      </c>
      <c r="V15" s="31">
        <v>20</v>
      </c>
      <c r="W15" s="31">
        <v>21</v>
      </c>
      <c r="X15" s="24" t="s">
        <v>31</v>
      </c>
      <c r="Y15" s="24" t="s">
        <v>32</v>
      </c>
      <c r="Z15" s="31">
        <v>22</v>
      </c>
      <c r="AA15" s="31">
        <v>23</v>
      </c>
      <c r="AB15" s="31">
        <v>24</v>
      </c>
      <c r="AC15" s="31">
        <v>25</v>
      </c>
      <c r="AD15" s="31">
        <v>26</v>
      </c>
      <c r="AE15" s="31">
        <v>27</v>
      </c>
      <c r="AF15" s="31">
        <v>28</v>
      </c>
      <c r="AG15" s="31">
        <v>29</v>
      </c>
      <c r="AH15" s="31">
        <v>30</v>
      </c>
      <c r="AI15" s="31">
        <v>31</v>
      </c>
      <c r="AJ15" s="31">
        <v>32</v>
      </c>
      <c r="AK15" s="31">
        <v>33</v>
      </c>
      <c r="AL15" s="31">
        <v>34</v>
      </c>
      <c r="AM15" s="31">
        <v>35</v>
      </c>
      <c r="AN15" s="31">
        <v>36</v>
      </c>
      <c r="AO15" s="31">
        <v>37</v>
      </c>
      <c r="AP15" s="31">
        <v>38</v>
      </c>
      <c r="AQ15" s="31">
        <v>39</v>
      </c>
      <c r="AR15" s="31">
        <v>40</v>
      </c>
      <c r="AS15" s="31">
        <v>41</v>
      </c>
      <c r="AT15" s="31">
        <v>42</v>
      </c>
      <c r="AU15" s="31">
        <v>43</v>
      </c>
      <c r="AV15" s="31">
        <v>44</v>
      </c>
      <c r="AW15" s="31">
        <v>45</v>
      </c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</row>
    <row r="16" spans="1:274" s="112" customFormat="1" ht="15.75" customHeight="1">
      <c r="A16" s="92" t="s">
        <v>628</v>
      </c>
      <c r="B16" s="32">
        <v>1</v>
      </c>
      <c r="C16" s="32">
        <v>21199</v>
      </c>
      <c r="D16" s="32">
        <v>12813</v>
      </c>
      <c r="E16" s="32">
        <v>8386</v>
      </c>
      <c r="F16" s="32">
        <v>1299</v>
      </c>
      <c r="G16" s="32">
        <v>817</v>
      </c>
      <c r="H16" s="32">
        <v>482</v>
      </c>
      <c r="I16" s="32">
        <v>19534</v>
      </c>
      <c r="J16" s="32">
        <v>11778</v>
      </c>
      <c r="K16" s="32">
        <v>7756</v>
      </c>
      <c r="L16" s="32">
        <v>366</v>
      </c>
      <c r="M16" s="32">
        <v>218</v>
      </c>
      <c r="N16" s="32">
        <v>148</v>
      </c>
      <c r="O16" s="127">
        <v>376</v>
      </c>
      <c r="P16" s="127">
        <v>213</v>
      </c>
      <c r="Q16" s="127">
        <v>163</v>
      </c>
      <c r="R16" s="32">
        <v>90</v>
      </c>
      <c r="S16" s="32">
        <v>52</v>
      </c>
      <c r="T16" s="32">
        <v>38</v>
      </c>
      <c r="U16" s="32">
        <v>16</v>
      </c>
      <c r="V16" s="32">
        <v>10</v>
      </c>
      <c r="W16" s="32">
        <v>6</v>
      </c>
      <c r="X16" s="92" t="s">
        <v>628</v>
      </c>
      <c r="Y16" s="32">
        <v>1</v>
      </c>
      <c r="Z16" s="32">
        <v>30</v>
      </c>
      <c r="AA16" s="32">
        <v>18</v>
      </c>
      <c r="AB16" s="32">
        <v>12</v>
      </c>
      <c r="AC16" s="32">
        <v>75</v>
      </c>
      <c r="AD16" s="32">
        <v>44</v>
      </c>
      <c r="AE16" s="32">
        <v>31</v>
      </c>
      <c r="AF16" s="127">
        <v>72</v>
      </c>
      <c r="AG16" s="127">
        <v>44</v>
      </c>
      <c r="AH16" s="127">
        <v>28</v>
      </c>
      <c r="AI16" s="32">
        <v>7</v>
      </c>
      <c r="AJ16" s="32">
        <v>3</v>
      </c>
      <c r="AK16" s="32">
        <v>4</v>
      </c>
      <c r="AL16" s="32">
        <v>65</v>
      </c>
      <c r="AM16" s="32">
        <v>41</v>
      </c>
      <c r="AN16" s="32">
        <v>24</v>
      </c>
      <c r="AO16" s="32">
        <v>11</v>
      </c>
      <c r="AP16" s="32">
        <v>5</v>
      </c>
      <c r="AQ16" s="32">
        <v>6</v>
      </c>
      <c r="AR16" s="32">
        <v>52</v>
      </c>
      <c r="AS16" s="32">
        <v>25</v>
      </c>
      <c r="AT16" s="32">
        <v>27</v>
      </c>
      <c r="AU16" s="32">
        <v>30</v>
      </c>
      <c r="AV16" s="32">
        <v>15</v>
      </c>
      <c r="AW16" s="32">
        <v>15</v>
      </c>
      <c r="AX16" s="83"/>
      <c r="AY16" s="528">
        <f>+C16-D16-E16</f>
        <v>0</v>
      </c>
      <c r="AZ16" s="528">
        <f>+F16-G16-H16</f>
        <v>0</v>
      </c>
      <c r="BA16" s="528">
        <f>+I16-J16-K16</f>
        <v>0</v>
      </c>
      <c r="BB16" s="528">
        <f>+L16-M16-N16</f>
        <v>0</v>
      </c>
      <c r="BC16" s="528">
        <f>+C16-F16-I16-L16</f>
        <v>0</v>
      </c>
      <c r="BD16" s="528">
        <f>+O16-P16-Q16</f>
        <v>0</v>
      </c>
      <c r="BE16" s="528">
        <f>+O16-R16-U16-Z16-AC16-AF16-AO16-AR16-AU16</f>
        <v>0</v>
      </c>
      <c r="BF16" s="528">
        <f>+AF16-AI16-AL16</f>
        <v>0</v>
      </c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</row>
    <row r="17" spans="1:253" ht="15.75" customHeight="1">
      <c r="A17" s="31" t="s">
        <v>629</v>
      </c>
      <c r="B17" s="31">
        <v>2</v>
      </c>
      <c r="C17" s="31">
        <v>1</v>
      </c>
      <c r="D17" s="31">
        <v>0</v>
      </c>
      <c r="E17" s="31">
        <v>1</v>
      </c>
      <c r="F17" s="121">
        <v>0</v>
      </c>
      <c r="G17" s="122">
        <v>0</v>
      </c>
      <c r="H17" s="107">
        <v>0</v>
      </c>
      <c r="I17" s="106">
        <v>1</v>
      </c>
      <c r="J17" s="107">
        <v>0</v>
      </c>
      <c r="K17" s="107">
        <v>1</v>
      </c>
      <c r="L17" s="106">
        <v>0</v>
      </c>
      <c r="M17" s="107">
        <v>0</v>
      </c>
      <c r="N17" s="107">
        <v>0</v>
      </c>
      <c r="O17" s="128">
        <v>0</v>
      </c>
      <c r="P17" s="128">
        <v>0</v>
      </c>
      <c r="Q17" s="128">
        <v>0</v>
      </c>
      <c r="R17" s="106">
        <v>0</v>
      </c>
      <c r="S17" s="107">
        <v>0</v>
      </c>
      <c r="T17" s="107">
        <v>0</v>
      </c>
      <c r="U17" s="106">
        <v>0</v>
      </c>
      <c r="V17" s="107">
        <v>0</v>
      </c>
      <c r="W17" s="107">
        <v>0</v>
      </c>
      <c r="X17" s="31" t="s">
        <v>629</v>
      </c>
      <c r="Y17" s="31">
        <v>2</v>
      </c>
      <c r="Z17" s="106">
        <v>0</v>
      </c>
      <c r="AA17" s="107">
        <v>0</v>
      </c>
      <c r="AB17" s="122">
        <v>0</v>
      </c>
      <c r="AC17" s="106">
        <v>0</v>
      </c>
      <c r="AD17" s="107">
        <v>0</v>
      </c>
      <c r="AE17" s="107">
        <v>0</v>
      </c>
      <c r="AF17" s="135">
        <v>0</v>
      </c>
      <c r="AG17" s="135">
        <v>0</v>
      </c>
      <c r="AH17" s="135">
        <v>0</v>
      </c>
      <c r="AI17" s="106">
        <v>0</v>
      </c>
      <c r="AJ17" s="107">
        <v>0</v>
      </c>
      <c r="AK17" s="107">
        <v>0</v>
      </c>
      <c r="AL17" s="106">
        <v>0</v>
      </c>
      <c r="AM17" s="107">
        <v>0</v>
      </c>
      <c r="AN17" s="107">
        <v>0</v>
      </c>
      <c r="AO17" s="106">
        <v>0</v>
      </c>
      <c r="AP17" s="107">
        <v>0</v>
      </c>
      <c r="AQ17" s="107">
        <v>0</v>
      </c>
      <c r="AR17" s="106">
        <v>0</v>
      </c>
      <c r="AS17" s="107">
        <v>0</v>
      </c>
      <c r="AT17" s="107">
        <v>0</v>
      </c>
      <c r="AU17" s="106">
        <v>0</v>
      </c>
      <c r="AV17" s="107">
        <v>0</v>
      </c>
      <c r="AW17" s="107">
        <v>0</v>
      </c>
      <c r="AX17" s="2"/>
      <c r="AY17" s="528">
        <f t="shared" ref="AY17:AY45" si="0">+C17-D17-E17</f>
        <v>0</v>
      </c>
      <c r="AZ17" s="528">
        <f t="shared" ref="AZ17:AZ45" si="1">+F17-G17-H17</f>
        <v>0</v>
      </c>
      <c r="BA17" s="528">
        <f t="shared" ref="BA17:BA45" si="2">+I17-J17-K17</f>
        <v>0</v>
      </c>
      <c r="BB17" s="528">
        <f t="shared" ref="BB17:BB45" si="3">+L17-M17-N17</f>
        <v>0</v>
      </c>
      <c r="BC17" s="528">
        <f t="shared" ref="BC17:BC45" si="4">+C17-F17-I17-L17</f>
        <v>0</v>
      </c>
      <c r="BD17" s="528">
        <f t="shared" ref="BD17:BD45" si="5">+O17-P17-Q17</f>
        <v>0</v>
      </c>
      <c r="BE17" s="528">
        <f t="shared" ref="BE17:BE45" si="6">+O17-R17-U17-Z17-AC17-AF17-AO17-AR17-AU17</f>
        <v>0</v>
      </c>
      <c r="BF17" s="528">
        <f t="shared" ref="BF17:BF45" si="7">+AF17-AI17-AL17</f>
        <v>0</v>
      </c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15.75" customHeight="1">
      <c r="A18" s="31">
        <v>14</v>
      </c>
      <c r="B18" s="31">
        <v>3</v>
      </c>
      <c r="C18" s="31">
        <v>547</v>
      </c>
      <c r="D18" s="31">
        <v>351</v>
      </c>
      <c r="E18" s="31">
        <v>196</v>
      </c>
      <c r="F18" s="121">
        <v>1</v>
      </c>
      <c r="G18" s="122">
        <v>0</v>
      </c>
      <c r="H18" s="107">
        <v>1</v>
      </c>
      <c r="I18" s="106">
        <v>546</v>
      </c>
      <c r="J18" s="107">
        <v>351</v>
      </c>
      <c r="K18" s="107">
        <v>195</v>
      </c>
      <c r="L18" s="106">
        <v>0</v>
      </c>
      <c r="M18" s="107">
        <v>0</v>
      </c>
      <c r="N18" s="107">
        <v>0</v>
      </c>
      <c r="O18" s="128">
        <v>9</v>
      </c>
      <c r="P18" s="128">
        <v>1</v>
      </c>
      <c r="Q18" s="128">
        <v>8</v>
      </c>
      <c r="R18" s="106">
        <v>4</v>
      </c>
      <c r="S18" s="107">
        <v>0</v>
      </c>
      <c r="T18" s="107">
        <v>4</v>
      </c>
      <c r="U18" s="106">
        <v>1</v>
      </c>
      <c r="V18" s="107">
        <v>0</v>
      </c>
      <c r="W18" s="107">
        <v>1</v>
      </c>
      <c r="X18" s="31">
        <v>14</v>
      </c>
      <c r="Y18" s="31">
        <v>3</v>
      </c>
      <c r="Z18" s="106">
        <v>0</v>
      </c>
      <c r="AA18" s="107">
        <v>0</v>
      </c>
      <c r="AB18" s="122">
        <v>0</v>
      </c>
      <c r="AC18" s="106">
        <v>2</v>
      </c>
      <c r="AD18" s="107">
        <v>1</v>
      </c>
      <c r="AE18" s="107">
        <v>1</v>
      </c>
      <c r="AF18" s="135">
        <v>0</v>
      </c>
      <c r="AG18" s="135">
        <v>0</v>
      </c>
      <c r="AH18" s="135">
        <v>0</v>
      </c>
      <c r="AI18" s="106">
        <v>0</v>
      </c>
      <c r="AJ18" s="107">
        <v>0</v>
      </c>
      <c r="AK18" s="107">
        <v>0</v>
      </c>
      <c r="AL18" s="106">
        <v>0</v>
      </c>
      <c r="AM18" s="107">
        <v>0</v>
      </c>
      <c r="AN18" s="107">
        <v>0</v>
      </c>
      <c r="AO18" s="106">
        <v>0</v>
      </c>
      <c r="AP18" s="107">
        <v>0</v>
      </c>
      <c r="AQ18" s="107">
        <v>0</v>
      </c>
      <c r="AR18" s="106">
        <v>0</v>
      </c>
      <c r="AS18" s="107">
        <v>0</v>
      </c>
      <c r="AT18" s="107">
        <v>0</v>
      </c>
      <c r="AU18" s="106">
        <v>2</v>
      </c>
      <c r="AV18" s="107">
        <v>0</v>
      </c>
      <c r="AW18" s="107">
        <v>2</v>
      </c>
      <c r="AX18" s="2"/>
      <c r="AY18" s="528">
        <f t="shared" si="0"/>
        <v>0</v>
      </c>
      <c r="AZ18" s="528">
        <f t="shared" si="1"/>
        <v>0</v>
      </c>
      <c r="BA18" s="528">
        <f t="shared" si="2"/>
        <v>0</v>
      </c>
      <c r="BB18" s="528">
        <f t="shared" si="3"/>
        <v>0</v>
      </c>
      <c r="BC18" s="528">
        <f t="shared" si="4"/>
        <v>0</v>
      </c>
      <c r="BD18" s="528">
        <f t="shared" si="5"/>
        <v>0</v>
      </c>
      <c r="BE18" s="528">
        <f t="shared" si="6"/>
        <v>0</v>
      </c>
      <c r="BF18" s="528">
        <f t="shared" si="7"/>
        <v>0</v>
      </c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15.75" customHeight="1">
      <c r="A19" s="31">
        <v>15</v>
      </c>
      <c r="B19" s="31">
        <v>4</v>
      </c>
      <c r="C19" s="31">
        <v>7022</v>
      </c>
      <c r="D19" s="31">
        <v>4944</v>
      </c>
      <c r="E19" s="31">
        <v>2078</v>
      </c>
      <c r="F19" s="121">
        <v>23</v>
      </c>
      <c r="G19" s="122">
        <v>14</v>
      </c>
      <c r="H19" s="107">
        <v>9</v>
      </c>
      <c r="I19" s="106">
        <v>6997</v>
      </c>
      <c r="J19" s="107">
        <v>4928</v>
      </c>
      <c r="K19" s="107">
        <v>2069</v>
      </c>
      <c r="L19" s="106">
        <v>2</v>
      </c>
      <c r="M19" s="107">
        <v>2</v>
      </c>
      <c r="N19" s="107">
        <v>0</v>
      </c>
      <c r="O19" s="128">
        <v>61</v>
      </c>
      <c r="P19" s="128">
        <v>35</v>
      </c>
      <c r="Q19" s="128">
        <v>26</v>
      </c>
      <c r="R19" s="106">
        <v>19</v>
      </c>
      <c r="S19" s="107">
        <v>10</v>
      </c>
      <c r="T19" s="107">
        <v>9</v>
      </c>
      <c r="U19" s="106">
        <v>4</v>
      </c>
      <c r="V19" s="107">
        <v>1</v>
      </c>
      <c r="W19" s="132">
        <v>3</v>
      </c>
      <c r="X19" s="31">
        <v>15</v>
      </c>
      <c r="Y19" s="31">
        <v>4</v>
      </c>
      <c r="Z19" s="106">
        <v>9</v>
      </c>
      <c r="AA19" s="107">
        <v>7</v>
      </c>
      <c r="AB19" s="122">
        <v>2</v>
      </c>
      <c r="AC19" s="106">
        <v>5</v>
      </c>
      <c r="AD19" s="107">
        <v>2</v>
      </c>
      <c r="AE19" s="107">
        <v>3</v>
      </c>
      <c r="AF19" s="135">
        <v>11</v>
      </c>
      <c r="AG19" s="135">
        <v>7</v>
      </c>
      <c r="AH19" s="135">
        <v>4</v>
      </c>
      <c r="AI19" s="106">
        <v>4</v>
      </c>
      <c r="AJ19" s="107">
        <v>2</v>
      </c>
      <c r="AK19" s="107">
        <v>2</v>
      </c>
      <c r="AL19" s="106">
        <v>7</v>
      </c>
      <c r="AM19" s="107">
        <v>5</v>
      </c>
      <c r="AN19" s="107">
        <v>2</v>
      </c>
      <c r="AO19" s="106">
        <v>0</v>
      </c>
      <c r="AP19" s="107">
        <v>0</v>
      </c>
      <c r="AQ19" s="107">
        <v>0</v>
      </c>
      <c r="AR19" s="106">
        <v>9</v>
      </c>
      <c r="AS19" s="107">
        <v>7</v>
      </c>
      <c r="AT19" s="107">
        <v>2</v>
      </c>
      <c r="AU19" s="106">
        <v>4</v>
      </c>
      <c r="AV19" s="107">
        <v>1</v>
      </c>
      <c r="AW19" s="107">
        <v>3</v>
      </c>
      <c r="AX19" s="2"/>
      <c r="AY19" s="528">
        <f t="shared" si="0"/>
        <v>0</v>
      </c>
      <c r="AZ19" s="528">
        <f t="shared" si="1"/>
        <v>0</v>
      </c>
      <c r="BA19" s="528">
        <f t="shared" si="2"/>
        <v>0</v>
      </c>
      <c r="BB19" s="528">
        <f t="shared" si="3"/>
        <v>0</v>
      </c>
      <c r="BC19" s="528">
        <f t="shared" si="4"/>
        <v>0</v>
      </c>
      <c r="BD19" s="528">
        <f t="shared" si="5"/>
        <v>0</v>
      </c>
      <c r="BE19" s="528">
        <f t="shared" si="6"/>
        <v>0</v>
      </c>
      <c r="BF19" s="528">
        <f t="shared" si="7"/>
        <v>0</v>
      </c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15.75" customHeight="1">
      <c r="A20" s="31">
        <v>16</v>
      </c>
      <c r="B20" s="31">
        <v>5</v>
      </c>
      <c r="C20" s="31">
        <v>1286</v>
      </c>
      <c r="D20" s="31">
        <v>824</v>
      </c>
      <c r="E20" s="31">
        <v>462</v>
      </c>
      <c r="F20" s="121">
        <v>2</v>
      </c>
      <c r="G20" s="122">
        <v>2</v>
      </c>
      <c r="H20" s="107">
        <v>0</v>
      </c>
      <c r="I20" s="106">
        <v>1279</v>
      </c>
      <c r="J20" s="107">
        <v>817</v>
      </c>
      <c r="K20" s="107">
        <v>462</v>
      </c>
      <c r="L20" s="106">
        <v>5</v>
      </c>
      <c r="M20" s="107">
        <v>5</v>
      </c>
      <c r="N20" s="107">
        <v>0</v>
      </c>
      <c r="O20" s="128">
        <v>43</v>
      </c>
      <c r="P20" s="128">
        <v>27</v>
      </c>
      <c r="Q20" s="128">
        <v>16</v>
      </c>
      <c r="R20" s="106">
        <v>9</v>
      </c>
      <c r="S20" s="107">
        <v>3</v>
      </c>
      <c r="T20" s="107">
        <v>6</v>
      </c>
      <c r="U20" s="106">
        <v>2</v>
      </c>
      <c r="V20" s="107">
        <v>2</v>
      </c>
      <c r="W20" s="107">
        <v>0</v>
      </c>
      <c r="X20" s="31">
        <v>16</v>
      </c>
      <c r="Y20" s="31">
        <v>5</v>
      </c>
      <c r="Z20" s="106">
        <v>3</v>
      </c>
      <c r="AA20" s="107">
        <v>2</v>
      </c>
      <c r="AB20" s="122">
        <v>1</v>
      </c>
      <c r="AC20" s="106">
        <v>8</v>
      </c>
      <c r="AD20" s="107">
        <v>4</v>
      </c>
      <c r="AE20" s="107">
        <v>4</v>
      </c>
      <c r="AF20" s="135">
        <v>4</v>
      </c>
      <c r="AG20" s="135">
        <v>4</v>
      </c>
      <c r="AH20" s="135">
        <v>0</v>
      </c>
      <c r="AI20" s="106">
        <v>0</v>
      </c>
      <c r="AJ20" s="107">
        <v>0</v>
      </c>
      <c r="AK20" s="107">
        <v>0</v>
      </c>
      <c r="AL20" s="106">
        <v>4</v>
      </c>
      <c r="AM20" s="107">
        <v>4</v>
      </c>
      <c r="AN20" s="107">
        <v>0</v>
      </c>
      <c r="AO20" s="106">
        <v>3</v>
      </c>
      <c r="AP20" s="107">
        <v>2</v>
      </c>
      <c r="AQ20" s="107">
        <v>1</v>
      </c>
      <c r="AR20" s="106">
        <v>8</v>
      </c>
      <c r="AS20" s="107">
        <v>6</v>
      </c>
      <c r="AT20" s="107">
        <v>2</v>
      </c>
      <c r="AU20" s="106">
        <v>6</v>
      </c>
      <c r="AV20" s="107">
        <v>4</v>
      </c>
      <c r="AW20" s="107">
        <v>2</v>
      </c>
      <c r="AX20" s="2"/>
      <c r="AY20" s="528">
        <f t="shared" si="0"/>
        <v>0</v>
      </c>
      <c r="AZ20" s="528">
        <f t="shared" si="1"/>
        <v>0</v>
      </c>
      <c r="BA20" s="528">
        <f t="shared" si="2"/>
        <v>0</v>
      </c>
      <c r="BB20" s="528">
        <f t="shared" si="3"/>
        <v>0</v>
      </c>
      <c r="BC20" s="528">
        <f t="shared" si="4"/>
        <v>0</v>
      </c>
      <c r="BD20" s="528">
        <f t="shared" si="5"/>
        <v>0</v>
      </c>
      <c r="BE20" s="528">
        <f t="shared" si="6"/>
        <v>0</v>
      </c>
      <c r="BF20" s="528">
        <f t="shared" si="7"/>
        <v>0</v>
      </c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15.75" customHeight="1">
      <c r="A21" s="31">
        <v>17</v>
      </c>
      <c r="B21" s="31">
        <v>6</v>
      </c>
      <c r="C21" s="31">
        <v>382</v>
      </c>
      <c r="D21" s="31">
        <v>245</v>
      </c>
      <c r="E21" s="31">
        <v>137</v>
      </c>
      <c r="F21" s="121">
        <v>27</v>
      </c>
      <c r="G21" s="122">
        <v>18</v>
      </c>
      <c r="H21" s="107">
        <v>9</v>
      </c>
      <c r="I21" s="106">
        <v>345</v>
      </c>
      <c r="J21" s="107">
        <v>217</v>
      </c>
      <c r="K21" s="107">
        <v>128</v>
      </c>
      <c r="L21" s="106">
        <v>10</v>
      </c>
      <c r="M21" s="107">
        <v>10</v>
      </c>
      <c r="N21" s="107">
        <v>0</v>
      </c>
      <c r="O21" s="128">
        <v>20</v>
      </c>
      <c r="P21" s="128">
        <v>15</v>
      </c>
      <c r="Q21" s="128">
        <v>5</v>
      </c>
      <c r="R21" s="106">
        <v>4</v>
      </c>
      <c r="S21" s="107">
        <v>3</v>
      </c>
      <c r="T21" s="107">
        <v>1</v>
      </c>
      <c r="U21" s="106">
        <v>2</v>
      </c>
      <c r="V21" s="107">
        <v>2</v>
      </c>
      <c r="W21" s="107">
        <v>0</v>
      </c>
      <c r="X21" s="31">
        <v>17</v>
      </c>
      <c r="Y21" s="31">
        <v>6</v>
      </c>
      <c r="Z21" s="106">
        <v>3</v>
      </c>
      <c r="AA21" s="107">
        <v>3</v>
      </c>
      <c r="AB21" s="122">
        <v>0</v>
      </c>
      <c r="AC21" s="106">
        <v>4</v>
      </c>
      <c r="AD21" s="107">
        <v>2</v>
      </c>
      <c r="AE21" s="107">
        <v>2</v>
      </c>
      <c r="AF21" s="135">
        <v>2</v>
      </c>
      <c r="AG21" s="135">
        <v>1</v>
      </c>
      <c r="AH21" s="135">
        <v>1</v>
      </c>
      <c r="AI21" s="106">
        <v>0</v>
      </c>
      <c r="AJ21" s="107">
        <v>0</v>
      </c>
      <c r="AK21" s="107">
        <v>0</v>
      </c>
      <c r="AL21" s="106">
        <v>2</v>
      </c>
      <c r="AM21" s="107">
        <v>1</v>
      </c>
      <c r="AN21" s="107">
        <v>1</v>
      </c>
      <c r="AO21" s="106">
        <v>1</v>
      </c>
      <c r="AP21" s="107">
        <v>0</v>
      </c>
      <c r="AQ21" s="107">
        <v>1</v>
      </c>
      <c r="AR21" s="106">
        <v>1</v>
      </c>
      <c r="AS21" s="107">
        <v>1</v>
      </c>
      <c r="AT21" s="107">
        <v>0</v>
      </c>
      <c r="AU21" s="106">
        <v>3</v>
      </c>
      <c r="AV21" s="107">
        <v>3</v>
      </c>
      <c r="AW21" s="107">
        <v>0</v>
      </c>
      <c r="AX21" s="2"/>
      <c r="AY21" s="528">
        <f t="shared" si="0"/>
        <v>0</v>
      </c>
      <c r="AZ21" s="528">
        <f t="shared" si="1"/>
        <v>0</v>
      </c>
      <c r="BA21" s="528">
        <f t="shared" si="2"/>
        <v>0</v>
      </c>
      <c r="BB21" s="528">
        <f t="shared" si="3"/>
        <v>0</v>
      </c>
      <c r="BC21" s="528">
        <f t="shared" si="4"/>
        <v>0</v>
      </c>
      <c r="BD21" s="528">
        <f t="shared" si="5"/>
        <v>0</v>
      </c>
      <c r="BE21" s="528">
        <f t="shared" si="6"/>
        <v>0</v>
      </c>
      <c r="BF21" s="528">
        <f t="shared" si="7"/>
        <v>0</v>
      </c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15.75" customHeight="1">
      <c r="A22" s="31">
        <v>18</v>
      </c>
      <c r="B22" s="31">
        <v>7</v>
      </c>
      <c r="C22" s="31">
        <v>1333</v>
      </c>
      <c r="D22" s="31">
        <v>915</v>
      </c>
      <c r="E22" s="31">
        <v>418</v>
      </c>
      <c r="F22" s="121">
        <v>359</v>
      </c>
      <c r="G22" s="122">
        <v>257</v>
      </c>
      <c r="H22" s="107">
        <v>102</v>
      </c>
      <c r="I22" s="106">
        <v>968</v>
      </c>
      <c r="J22" s="107">
        <v>654</v>
      </c>
      <c r="K22" s="107">
        <v>314</v>
      </c>
      <c r="L22" s="106">
        <v>6</v>
      </c>
      <c r="M22" s="107">
        <v>4</v>
      </c>
      <c r="N22" s="107">
        <v>2</v>
      </c>
      <c r="O22" s="128">
        <v>19</v>
      </c>
      <c r="P22" s="128">
        <v>11</v>
      </c>
      <c r="Q22" s="128">
        <v>8</v>
      </c>
      <c r="R22" s="106">
        <v>3</v>
      </c>
      <c r="S22" s="107">
        <v>3</v>
      </c>
      <c r="T22" s="107">
        <v>0</v>
      </c>
      <c r="U22" s="106">
        <v>3</v>
      </c>
      <c r="V22" s="107">
        <v>3</v>
      </c>
      <c r="W22" s="107">
        <v>0</v>
      </c>
      <c r="X22" s="31">
        <v>18</v>
      </c>
      <c r="Y22" s="31">
        <v>7</v>
      </c>
      <c r="Z22" s="106">
        <v>1</v>
      </c>
      <c r="AA22" s="107">
        <v>0</v>
      </c>
      <c r="AB22" s="122">
        <v>1</v>
      </c>
      <c r="AC22" s="106">
        <v>2</v>
      </c>
      <c r="AD22" s="107">
        <v>2</v>
      </c>
      <c r="AE22" s="107">
        <v>0</v>
      </c>
      <c r="AF22" s="135">
        <v>4</v>
      </c>
      <c r="AG22" s="135">
        <v>1</v>
      </c>
      <c r="AH22" s="135">
        <v>3</v>
      </c>
      <c r="AI22" s="106">
        <v>0</v>
      </c>
      <c r="AJ22" s="107">
        <v>0</v>
      </c>
      <c r="AK22" s="107">
        <v>0</v>
      </c>
      <c r="AL22" s="106">
        <v>4</v>
      </c>
      <c r="AM22" s="107">
        <v>1</v>
      </c>
      <c r="AN22" s="107">
        <v>3</v>
      </c>
      <c r="AO22" s="106">
        <v>1</v>
      </c>
      <c r="AP22" s="107">
        <v>0</v>
      </c>
      <c r="AQ22" s="107">
        <v>1</v>
      </c>
      <c r="AR22" s="106">
        <v>1</v>
      </c>
      <c r="AS22" s="107">
        <v>0</v>
      </c>
      <c r="AT22" s="107">
        <v>1</v>
      </c>
      <c r="AU22" s="106">
        <v>4</v>
      </c>
      <c r="AV22" s="107">
        <v>2</v>
      </c>
      <c r="AW22" s="107">
        <v>2</v>
      </c>
      <c r="AX22" s="2"/>
      <c r="AY22" s="528">
        <f t="shared" si="0"/>
        <v>0</v>
      </c>
      <c r="AZ22" s="528">
        <f t="shared" si="1"/>
        <v>0</v>
      </c>
      <c r="BA22" s="528">
        <f t="shared" si="2"/>
        <v>0</v>
      </c>
      <c r="BB22" s="528">
        <f t="shared" si="3"/>
        <v>0</v>
      </c>
      <c r="BC22" s="528">
        <f t="shared" si="4"/>
        <v>0</v>
      </c>
      <c r="BD22" s="528">
        <f t="shared" si="5"/>
        <v>0</v>
      </c>
      <c r="BE22" s="528">
        <f t="shared" si="6"/>
        <v>0</v>
      </c>
      <c r="BF22" s="528">
        <f t="shared" si="7"/>
        <v>0</v>
      </c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15.75" customHeight="1">
      <c r="A23" s="31">
        <v>19</v>
      </c>
      <c r="B23" s="31">
        <v>8</v>
      </c>
      <c r="C23" s="31">
        <v>647</v>
      </c>
      <c r="D23" s="31">
        <v>391</v>
      </c>
      <c r="E23" s="31">
        <v>256</v>
      </c>
      <c r="F23" s="121">
        <v>134</v>
      </c>
      <c r="G23" s="122">
        <v>84</v>
      </c>
      <c r="H23" s="107">
        <v>50</v>
      </c>
      <c r="I23" s="106">
        <v>511</v>
      </c>
      <c r="J23" s="107">
        <v>306</v>
      </c>
      <c r="K23" s="107">
        <v>205</v>
      </c>
      <c r="L23" s="106">
        <v>2</v>
      </c>
      <c r="M23" s="107">
        <v>1</v>
      </c>
      <c r="N23" s="107">
        <v>1</v>
      </c>
      <c r="O23" s="128">
        <v>16</v>
      </c>
      <c r="P23" s="128">
        <v>10</v>
      </c>
      <c r="Q23" s="128">
        <v>6</v>
      </c>
      <c r="R23" s="106">
        <v>3</v>
      </c>
      <c r="S23" s="107">
        <v>2</v>
      </c>
      <c r="T23" s="107">
        <v>1</v>
      </c>
      <c r="U23" s="106">
        <v>0</v>
      </c>
      <c r="V23" s="107">
        <v>0</v>
      </c>
      <c r="W23" s="107">
        <v>0</v>
      </c>
      <c r="X23" s="31">
        <v>19</v>
      </c>
      <c r="Y23" s="31">
        <v>8</v>
      </c>
      <c r="Z23" s="106">
        <v>2</v>
      </c>
      <c r="AA23" s="107">
        <v>0</v>
      </c>
      <c r="AB23" s="122">
        <v>2</v>
      </c>
      <c r="AC23" s="106">
        <v>3</v>
      </c>
      <c r="AD23" s="107">
        <v>3</v>
      </c>
      <c r="AE23" s="107">
        <v>0</v>
      </c>
      <c r="AF23" s="135">
        <v>6</v>
      </c>
      <c r="AG23" s="135">
        <v>4</v>
      </c>
      <c r="AH23" s="135">
        <v>2</v>
      </c>
      <c r="AI23" s="106">
        <v>0</v>
      </c>
      <c r="AJ23" s="107">
        <v>0</v>
      </c>
      <c r="AK23" s="107">
        <v>0</v>
      </c>
      <c r="AL23" s="106">
        <v>6</v>
      </c>
      <c r="AM23" s="107">
        <v>4</v>
      </c>
      <c r="AN23" s="107">
        <v>2</v>
      </c>
      <c r="AO23" s="106">
        <v>1</v>
      </c>
      <c r="AP23" s="107">
        <v>1</v>
      </c>
      <c r="AQ23" s="107">
        <v>0</v>
      </c>
      <c r="AR23" s="106">
        <v>0</v>
      </c>
      <c r="AS23" s="107">
        <v>0</v>
      </c>
      <c r="AT23" s="107">
        <v>0</v>
      </c>
      <c r="AU23" s="106">
        <v>1</v>
      </c>
      <c r="AV23" s="107">
        <v>0</v>
      </c>
      <c r="AW23" s="107">
        <v>1</v>
      </c>
      <c r="AX23" s="2"/>
      <c r="AY23" s="528">
        <f t="shared" si="0"/>
        <v>0</v>
      </c>
      <c r="AZ23" s="528">
        <f t="shared" si="1"/>
        <v>0</v>
      </c>
      <c r="BA23" s="528">
        <f t="shared" si="2"/>
        <v>0</v>
      </c>
      <c r="BB23" s="528">
        <f t="shared" si="3"/>
        <v>0</v>
      </c>
      <c r="BC23" s="528">
        <f t="shared" si="4"/>
        <v>0</v>
      </c>
      <c r="BD23" s="528">
        <f t="shared" si="5"/>
        <v>0</v>
      </c>
      <c r="BE23" s="528">
        <f t="shared" si="6"/>
        <v>0</v>
      </c>
      <c r="BF23" s="528">
        <f t="shared" si="7"/>
        <v>0</v>
      </c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15.75" customHeight="1">
      <c r="A24" s="31">
        <v>20</v>
      </c>
      <c r="B24" s="31">
        <v>9</v>
      </c>
      <c r="C24" s="31">
        <v>455</v>
      </c>
      <c r="D24" s="31">
        <v>288</v>
      </c>
      <c r="E24" s="31">
        <v>167</v>
      </c>
      <c r="F24" s="121">
        <v>59</v>
      </c>
      <c r="G24" s="122">
        <v>43</v>
      </c>
      <c r="H24" s="107">
        <v>16</v>
      </c>
      <c r="I24" s="106">
        <v>393</v>
      </c>
      <c r="J24" s="107">
        <v>243</v>
      </c>
      <c r="K24" s="107">
        <v>150</v>
      </c>
      <c r="L24" s="106">
        <v>3</v>
      </c>
      <c r="M24" s="107">
        <v>2</v>
      </c>
      <c r="N24" s="107">
        <v>1</v>
      </c>
      <c r="O24" s="128">
        <v>17</v>
      </c>
      <c r="P24" s="128">
        <v>8</v>
      </c>
      <c r="Q24" s="128">
        <v>9</v>
      </c>
      <c r="R24" s="106">
        <v>2</v>
      </c>
      <c r="S24" s="107">
        <v>1</v>
      </c>
      <c r="T24" s="107">
        <v>1</v>
      </c>
      <c r="U24" s="106">
        <v>0</v>
      </c>
      <c r="V24" s="107">
        <v>0</v>
      </c>
      <c r="W24" s="107">
        <v>0</v>
      </c>
      <c r="X24" s="31">
        <v>20</v>
      </c>
      <c r="Y24" s="31">
        <v>9</v>
      </c>
      <c r="Z24" s="106">
        <v>2</v>
      </c>
      <c r="AA24" s="107">
        <v>1</v>
      </c>
      <c r="AB24" s="122">
        <v>1</v>
      </c>
      <c r="AC24" s="106">
        <v>4</v>
      </c>
      <c r="AD24" s="107">
        <v>1</v>
      </c>
      <c r="AE24" s="107">
        <v>3</v>
      </c>
      <c r="AF24" s="135">
        <v>6</v>
      </c>
      <c r="AG24" s="135">
        <v>4</v>
      </c>
      <c r="AH24" s="135">
        <v>2</v>
      </c>
      <c r="AI24" s="106">
        <v>0</v>
      </c>
      <c r="AJ24" s="107">
        <v>0</v>
      </c>
      <c r="AK24" s="107">
        <v>0</v>
      </c>
      <c r="AL24" s="106">
        <v>6</v>
      </c>
      <c r="AM24" s="107">
        <v>4</v>
      </c>
      <c r="AN24" s="107">
        <v>2</v>
      </c>
      <c r="AO24" s="106">
        <v>0</v>
      </c>
      <c r="AP24" s="107">
        <v>0</v>
      </c>
      <c r="AQ24" s="107">
        <v>0</v>
      </c>
      <c r="AR24" s="106">
        <v>1</v>
      </c>
      <c r="AS24" s="107">
        <v>0</v>
      </c>
      <c r="AT24" s="107">
        <v>1</v>
      </c>
      <c r="AU24" s="106">
        <v>2</v>
      </c>
      <c r="AV24" s="107">
        <v>1</v>
      </c>
      <c r="AW24" s="107">
        <v>1</v>
      </c>
      <c r="AX24" s="2"/>
      <c r="AY24" s="528">
        <f t="shared" si="0"/>
        <v>0</v>
      </c>
      <c r="AZ24" s="528">
        <f t="shared" si="1"/>
        <v>0</v>
      </c>
      <c r="BA24" s="528">
        <f t="shared" si="2"/>
        <v>0</v>
      </c>
      <c r="BB24" s="528">
        <f t="shared" si="3"/>
        <v>0</v>
      </c>
      <c r="BC24" s="528">
        <f t="shared" si="4"/>
        <v>0</v>
      </c>
      <c r="BD24" s="528">
        <f t="shared" si="5"/>
        <v>0</v>
      </c>
      <c r="BE24" s="528">
        <f t="shared" si="6"/>
        <v>0</v>
      </c>
      <c r="BF24" s="528">
        <f t="shared" si="7"/>
        <v>0</v>
      </c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15.75" customHeight="1">
      <c r="A25" s="31">
        <v>21</v>
      </c>
      <c r="B25" s="31">
        <v>10</v>
      </c>
      <c r="C25" s="31">
        <v>370</v>
      </c>
      <c r="D25" s="31">
        <v>229</v>
      </c>
      <c r="E25" s="31">
        <v>141</v>
      </c>
      <c r="F25" s="121">
        <v>68</v>
      </c>
      <c r="G25" s="122">
        <v>44</v>
      </c>
      <c r="H25" s="107">
        <v>24</v>
      </c>
      <c r="I25" s="106">
        <v>299</v>
      </c>
      <c r="J25" s="107">
        <v>183</v>
      </c>
      <c r="K25" s="107">
        <v>116</v>
      </c>
      <c r="L25" s="106">
        <v>3</v>
      </c>
      <c r="M25" s="107">
        <v>2</v>
      </c>
      <c r="N25" s="107">
        <v>1</v>
      </c>
      <c r="O25" s="128">
        <v>13</v>
      </c>
      <c r="P25" s="128">
        <v>7</v>
      </c>
      <c r="Q25" s="128">
        <v>6</v>
      </c>
      <c r="R25" s="106">
        <v>1</v>
      </c>
      <c r="S25" s="107">
        <v>0</v>
      </c>
      <c r="T25" s="107">
        <v>1</v>
      </c>
      <c r="U25" s="106">
        <v>0</v>
      </c>
      <c r="V25" s="107">
        <v>0</v>
      </c>
      <c r="W25" s="107">
        <v>0</v>
      </c>
      <c r="X25" s="31">
        <v>21</v>
      </c>
      <c r="Y25" s="31">
        <v>10</v>
      </c>
      <c r="Z25" s="106">
        <v>1</v>
      </c>
      <c r="AA25" s="107">
        <v>1</v>
      </c>
      <c r="AB25" s="122">
        <v>0</v>
      </c>
      <c r="AC25" s="106">
        <v>2</v>
      </c>
      <c r="AD25" s="107">
        <v>1</v>
      </c>
      <c r="AE25" s="107">
        <v>1</v>
      </c>
      <c r="AF25" s="135">
        <v>4</v>
      </c>
      <c r="AG25" s="135">
        <v>4</v>
      </c>
      <c r="AH25" s="135">
        <v>0</v>
      </c>
      <c r="AI25" s="106">
        <v>1</v>
      </c>
      <c r="AJ25" s="107">
        <v>1</v>
      </c>
      <c r="AK25" s="107">
        <v>0</v>
      </c>
      <c r="AL25" s="106">
        <v>3</v>
      </c>
      <c r="AM25" s="107">
        <v>3</v>
      </c>
      <c r="AN25" s="107">
        <v>0</v>
      </c>
      <c r="AO25" s="106">
        <v>1</v>
      </c>
      <c r="AP25" s="107">
        <v>0</v>
      </c>
      <c r="AQ25" s="107">
        <v>1</v>
      </c>
      <c r="AR25" s="106">
        <v>2</v>
      </c>
      <c r="AS25" s="107">
        <v>0</v>
      </c>
      <c r="AT25" s="107">
        <v>2</v>
      </c>
      <c r="AU25" s="106">
        <v>2</v>
      </c>
      <c r="AV25" s="107">
        <v>1</v>
      </c>
      <c r="AW25" s="107">
        <v>1</v>
      </c>
      <c r="AX25" s="2"/>
      <c r="AY25" s="528">
        <f t="shared" si="0"/>
        <v>0</v>
      </c>
      <c r="AZ25" s="528">
        <f t="shared" si="1"/>
        <v>0</v>
      </c>
      <c r="BA25" s="528">
        <f t="shared" si="2"/>
        <v>0</v>
      </c>
      <c r="BB25" s="528">
        <f t="shared" si="3"/>
        <v>0</v>
      </c>
      <c r="BC25" s="528">
        <f t="shared" si="4"/>
        <v>0</v>
      </c>
      <c r="BD25" s="528">
        <f t="shared" si="5"/>
        <v>0</v>
      </c>
      <c r="BE25" s="528">
        <f t="shared" si="6"/>
        <v>0</v>
      </c>
      <c r="BF25" s="528">
        <f t="shared" si="7"/>
        <v>0</v>
      </c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15.75" customHeight="1">
      <c r="A26" s="31">
        <v>22</v>
      </c>
      <c r="B26" s="31">
        <v>11</v>
      </c>
      <c r="C26" s="31">
        <v>358</v>
      </c>
      <c r="D26" s="31">
        <v>204</v>
      </c>
      <c r="E26" s="31">
        <v>154</v>
      </c>
      <c r="F26" s="121">
        <v>29</v>
      </c>
      <c r="G26" s="122">
        <v>16</v>
      </c>
      <c r="H26" s="107">
        <v>13</v>
      </c>
      <c r="I26" s="106">
        <v>324</v>
      </c>
      <c r="J26" s="107">
        <v>185</v>
      </c>
      <c r="K26" s="107">
        <v>139</v>
      </c>
      <c r="L26" s="106">
        <v>5</v>
      </c>
      <c r="M26" s="107">
        <v>3</v>
      </c>
      <c r="N26" s="107">
        <v>2</v>
      </c>
      <c r="O26" s="128">
        <v>14</v>
      </c>
      <c r="P26" s="128">
        <v>7</v>
      </c>
      <c r="Q26" s="128">
        <v>7</v>
      </c>
      <c r="R26" s="106">
        <v>3</v>
      </c>
      <c r="S26" s="107">
        <v>1</v>
      </c>
      <c r="T26" s="107">
        <v>2</v>
      </c>
      <c r="U26" s="106">
        <v>0</v>
      </c>
      <c r="V26" s="107">
        <v>0</v>
      </c>
      <c r="W26" s="107">
        <v>0</v>
      </c>
      <c r="X26" s="31">
        <v>22</v>
      </c>
      <c r="Y26" s="31">
        <v>11</v>
      </c>
      <c r="Z26" s="106">
        <v>1</v>
      </c>
      <c r="AA26" s="107">
        <v>1</v>
      </c>
      <c r="AB26" s="122">
        <v>0</v>
      </c>
      <c r="AC26" s="106">
        <v>1</v>
      </c>
      <c r="AD26" s="107">
        <v>1</v>
      </c>
      <c r="AE26" s="107">
        <v>0</v>
      </c>
      <c r="AF26" s="135">
        <v>7</v>
      </c>
      <c r="AG26" s="135">
        <v>2</v>
      </c>
      <c r="AH26" s="135">
        <v>5</v>
      </c>
      <c r="AI26" s="106">
        <v>1</v>
      </c>
      <c r="AJ26" s="107">
        <v>0</v>
      </c>
      <c r="AK26" s="107">
        <v>1</v>
      </c>
      <c r="AL26" s="106">
        <v>6</v>
      </c>
      <c r="AM26" s="107">
        <v>2</v>
      </c>
      <c r="AN26" s="107">
        <v>4</v>
      </c>
      <c r="AO26" s="106">
        <v>0</v>
      </c>
      <c r="AP26" s="107">
        <v>0</v>
      </c>
      <c r="AQ26" s="107">
        <v>0</v>
      </c>
      <c r="AR26" s="106">
        <v>0</v>
      </c>
      <c r="AS26" s="107">
        <v>0</v>
      </c>
      <c r="AT26" s="107">
        <v>0</v>
      </c>
      <c r="AU26" s="106">
        <v>2</v>
      </c>
      <c r="AV26" s="107">
        <v>2</v>
      </c>
      <c r="AW26" s="107">
        <v>0</v>
      </c>
      <c r="AX26" s="2"/>
      <c r="AY26" s="528">
        <f t="shared" si="0"/>
        <v>0</v>
      </c>
      <c r="AZ26" s="528">
        <f t="shared" si="1"/>
        <v>0</v>
      </c>
      <c r="BA26" s="528">
        <f t="shared" si="2"/>
        <v>0</v>
      </c>
      <c r="BB26" s="528">
        <f t="shared" si="3"/>
        <v>0</v>
      </c>
      <c r="BC26" s="528">
        <f t="shared" si="4"/>
        <v>0</v>
      </c>
      <c r="BD26" s="528">
        <f t="shared" si="5"/>
        <v>0</v>
      </c>
      <c r="BE26" s="528">
        <f t="shared" si="6"/>
        <v>0</v>
      </c>
      <c r="BF26" s="528">
        <f t="shared" si="7"/>
        <v>0</v>
      </c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15.75" customHeight="1">
      <c r="A27" s="31">
        <v>23</v>
      </c>
      <c r="B27" s="31">
        <v>12</v>
      </c>
      <c r="C27" s="31">
        <v>404</v>
      </c>
      <c r="D27" s="31">
        <v>233</v>
      </c>
      <c r="E27" s="31">
        <v>171</v>
      </c>
      <c r="F27" s="121">
        <v>42</v>
      </c>
      <c r="G27" s="122">
        <v>23</v>
      </c>
      <c r="H27" s="107">
        <v>19</v>
      </c>
      <c r="I27" s="106">
        <v>349</v>
      </c>
      <c r="J27" s="107">
        <v>205</v>
      </c>
      <c r="K27" s="107">
        <v>144</v>
      </c>
      <c r="L27" s="106">
        <v>13</v>
      </c>
      <c r="M27" s="107">
        <v>5</v>
      </c>
      <c r="N27" s="107">
        <v>8</v>
      </c>
      <c r="O27" s="128">
        <v>7</v>
      </c>
      <c r="P27" s="128">
        <v>4</v>
      </c>
      <c r="Q27" s="128">
        <v>3</v>
      </c>
      <c r="R27" s="106">
        <v>1</v>
      </c>
      <c r="S27" s="107">
        <v>1</v>
      </c>
      <c r="T27" s="107">
        <v>0</v>
      </c>
      <c r="U27" s="106">
        <v>0</v>
      </c>
      <c r="V27" s="107">
        <v>0</v>
      </c>
      <c r="W27" s="107">
        <v>0</v>
      </c>
      <c r="X27" s="31">
        <v>23</v>
      </c>
      <c r="Y27" s="31">
        <v>12</v>
      </c>
      <c r="Z27" s="106">
        <v>1</v>
      </c>
      <c r="AA27" s="107">
        <v>0</v>
      </c>
      <c r="AB27" s="122">
        <v>1</v>
      </c>
      <c r="AC27" s="106">
        <v>3</v>
      </c>
      <c r="AD27" s="107">
        <v>2</v>
      </c>
      <c r="AE27" s="107">
        <v>1</v>
      </c>
      <c r="AF27" s="135">
        <v>2</v>
      </c>
      <c r="AG27" s="135">
        <v>1</v>
      </c>
      <c r="AH27" s="135">
        <v>1</v>
      </c>
      <c r="AI27" s="106">
        <v>0</v>
      </c>
      <c r="AJ27" s="107">
        <v>0</v>
      </c>
      <c r="AK27" s="107">
        <v>0</v>
      </c>
      <c r="AL27" s="106">
        <v>2</v>
      </c>
      <c r="AM27" s="107">
        <v>1</v>
      </c>
      <c r="AN27" s="107">
        <v>1</v>
      </c>
      <c r="AO27" s="106">
        <v>0</v>
      </c>
      <c r="AP27" s="107">
        <v>0</v>
      </c>
      <c r="AQ27" s="107">
        <v>0</v>
      </c>
      <c r="AR27" s="106">
        <v>0</v>
      </c>
      <c r="AS27" s="107">
        <v>0</v>
      </c>
      <c r="AT27" s="107">
        <v>0</v>
      </c>
      <c r="AU27" s="106">
        <v>0</v>
      </c>
      <c r="AV27" s="107">
        <v>0</v>
      </c>
      <c r="AW27" s="107">
        <v>0</v>
      </c>
      <c r="AX27" s="2"/>
      <c r="AY27" s="528">
        <f t="shared" si="0"/>
        <v>0</v>
      </c>
      <c r="AZ27" s="528">
        <f t="shared" si="1"/>
        <v>0</v>
      </c>
      <c r="BA27" s="528">
        <f t="shared" si="2"/>
        <v>0</v>
      </c>
      <c r="BB27" s="528">
        <f t="shared" si="3"/>
        <v>0</v>
      </c>
      <c r="BC27" s="528">
        <f t="shared" si="4"/>
        <v>0</v>
      </c>
      <c r="BD27" s="528">
        <f t="shared" si="5"/>
        <v>0</v>
      </c>
      <c r="BE27" s="528">
        <f t="shared" si="6"/>
        <v>0</v>
      </c>
      <c r="BF27" s="528">
        <f t="shared" si="7"/>
        <v>0</v>
      </c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ht="15.75" customHeight="1">
      <c r="A28" s="31">
        <v>24</v>
      </c>
      <c r="B28" s="31">
        <v>13</v>
      </c>
      <c r="C28" s="31">
        <v>338</v>
      </c>
      <c r="D28" s="31">
        <v>205</v>
      </c>
      <c r="E28" s="31">
        <v>133</v>
      </c>
      <c r="F28" s="121">
        <v>35</v>
      </c>
      <c r="G28" s="122">
        <v>23</v>
      </c>
      <c r="H28" s="107">
        <v>12</v>
      </c>
      <c r="I28" s="106">
        <v>286</v>
      </c>
      <c r="J28" s="107">
        <v>173</v>
      </c>
      <c r="K28" s="107">
        <v>113</v>
      </c>
      <c r="L28" s="106">
        <v>17</v>
      </c>
      <c r="M28" s="107">
        <v>9</v>
      </c>
      <c r="N28" s="107">
        <v>8</v>
      </c>
      <c r="O28" s="128">
        <v>4</v>
      </c>
      <c r="P28" s="128">
        <v>2</v>
      </c>
      <c r="Q28" s="128">
        <v>2</v>
      </c>
      <c r="R28" s="106">
        <v>0</v>
      </c>
      <c r="S28" s="107">
        <v>0</v>
      </c>
      <c r="T28" s="107">
        <v>0</v>
      </c>
      <c r="U28" s="106">
        <v>0</v>
      </c>
      <c r="V28" s="107">
        <v>0</v>
      </c>
      <c r="W28" s="107">
        <v>0</v>
      </c>
      <c r="X28" s="31">
        <v>24</v>
      </c>
      <c r="Y28" s="31">
        <v>13</v>
      </c>
      <c r="Z28" s="106">
        <v>0</v>
      </c>
      <c r="AA28" s="107">
        <v>0</v>
      </c>
      <c r="AB28" s="122">
        <v>0</v>
      </c>
      <c r="AC28" s="106">
        <v>1</v>
      </c>
      <c r="AD28" s="107">
        <v>0</v>
      </c>
      <c r="AE28" s="107">
        <v>1</v>
      </c>
      <c r="AF28" s="135">
        <v>1</v>
      </c>
      <c r="AG28" s="135">
        <v>1</v>
      </c>
      <c r="AH28" s="135">
        <v>0</v>
      </c>
      <c r="AI28" s="106">
        <v>0</v>
      </c>
      <c r="AJ28" s="107">
        <v>0</v>
      </c>
      <c r="AK28" s="107">
        <v>0</v>
      </c>
      <c r="AL28" s="106">
        <v>1</v>
      </c>
      <c r="AM28" s="107">
        <v>1</v>
      </c>
      <c r="AN28" s="107">
        <v>0</v>
      </c>
      <c r="AO28" s="106">
        <v>0</v>
      </c>
      <c r="AP28" s="107">
        <v>0</v>
      </c>
      <c r="AQ28" s="107">
        <v>0</v>
      </c>
      <c r="AR28" s="106">
        <v>1</v>
      </c>
      <c r="AS28" s="107">
        <v>0</v>
      </c>
      <c r="AT28" s="107">
        <v>1</v>
      </c>
      <c r="AU28" s="106">
        <v>1</v>
      </c>
      <c r="AV28" s="107">
        <v>1</v>
      </c>
      <c r="AW28" s="107">
        <v>0</v>
      </c>
      <c r="AX28" s="2"/>
      <c r="AY28" s="528">
        <f t="shared" si="0"/>
        <v>0</v>
      </c>
      <c r="AZ28" s="528">
        <f t="shared" si="1"/>
        <v>0</v>
      </c>
      <c r="BA28" s="528">
        <f t="shared" si="2"/>
        <v>0</v>
      </c>
      <c r="BB28" s="528">
        <f t="shared" si="3"/>
        <v>0</v>
      </c>
      <c r="BC28" s="528">
        <f t="shared" si="4"/>
        <v>0</v>
      </c>
      <c r="BD28" s="528">
        <f t="shared" si="5"/>
        <v>0</v>
      </c>
      <c r="BE28" s="528">
        <f t="shared" si="6"/>
        <v>0</v>
      </c>
      <c r="BF28" s="528">
        <f t="shared" si="7"/>
        <v>0</v>
      </c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ht="15.75" customHeight="1">
      <c r="A29" s="31">
        <v>25</v>
      </c>
      <c r="B29" s="31">
        <v>14</v>
      </c>
      <c r="C29" s="31">
        <v>385</v>
      </c>
      <c r="D29" s="31">
        <v>201</v>
      </c>
      <c r="E29" s="31">
        <v>184</v>
      </c>
      <c r="F29" s="121">
        <v>29</v>
      </c>
      <c r="G29" s="122">
        <v>12</v>
      </c>
      <c r="H29" s="107">
        <v>17</v>
      </c>
      <c r="I29" s="106">
        <v>336</v>
      </c>
      <c r="J29" s="107">
        <v>182</v>
      </c>
      <c r="K29" s="107">
        <v>154</v>
      </c>
      <c r="L29" s="106">
        <v>20</v>
      </c>
      <c r="M29" s="107">
        <v>7</v>
      </c>
      <c r="N29" s="107">
        <v>13</v>
      </c>
      <c r="O29" s="128">
        <v>8</v>
      </c>
      <c r="P29" s="128">
        <v>4</v>
      </c>
      <c r="Q29" s="128">
        <v>4</v>
      </c>
      <c r="R29" s="106">
        <v>3</v>
      </c>
      <c r="S29" s="107">
        <v>2</v>
      </c>
      <c r="T29" s="107">
        <v>1</v>
      </c>
      <c r="U29" s="106">
        <v>0</v>
      </c>
      <c r="V29" s="107">
        <v>0</v>
      </c>
      <c r="W29" s="107">
        <v>0</v>
      </c>
      <c r="X29" s="31">
        <v>25</v>
      </c>
      <c r="Y29" s="31">
        <v>14</v>
      </c>
      <c r="Z29" s="106">
        <v>0</v>
      </c>
      <c r="AA29" s="107">
        <v>0</v>
      </c>
      <c r="AB29" s="122">
        <v>0</v>
      </c>
      <c r="AC29" s="106">
        <v>3</v>
      </c>
      <c r="AD29" s="107">
        <v>1</v>
      </c>
      <c r="AE29" s="107">
        <v>2</v>
      </c>
      <c r="AF29" s="135">
        <v>1</v>
      </c>
      <c r="AG29" s="135">
        <v>1</v>
      </c>
      <c r="AH29" s="135">
        <v>0</v>
      </c>
      <c r="AI29" s="106">
        <v>0</v>
      </c>
      <c r="AJ29" s="107">
        <v>0</v>
      </c>
      <c r="AK29" s="107">
        <v>0</v>
      </c>
      <c r="AL29" s="106">
        <v>1</v>
      </c>
      <c r="AM29" s="107">
        <v>1</v>
      </c>
      <c r="AN29" s="107">
        <v>0</v>
      </c>
      <c r="AO29" s="106">
        <v>0</v>
      </c>
      <c r="AP29" s="107">
        <v>0</v>
      </c>
      <c r="AQ29" s="107">
        <v>0</v>
      </c>
      <c r="AR29" s="106">
        <v>0</v>
      </c>
      <c r="AS29" s="107">
        <v>0</v>
      </c>
      <c r="AT29" s="107">
        <v>0</v>
      </c>
      <c r="AU29" s="106">
        <v>1</v>
      </c>
      <c r="AV29" s="107">
        <v>0</v>
      </c>
      <c r="AW29" s="107">
        <v>1</v>
      </c>
      <c r="AX29" s="2"/>
      <c r="AY29" s="528">
        <f t="shared" si="0"/>
        <v>0</v>
      </c>
      <c r="AZ29" s="528">
        <f t="shared" si="1"/>
        <v>0</v>
      </c>
      <c r="BA29" s="528">
        <f t="shared" si="2"/>
        <v>0</v>
      </c>
      <c r="BB29" s="528">
        <f t="shared" si="3"/>
        <v>0</v>
      </c>
      <c r="BC29" s="528">
        <f t="shared" si="4"/>
        <v>0</v>
      </c>
      <c r="BD29" s="528">
        <f t="shared" si="5"/>
        <v>0</v>
      </c>
      <c r="BE29" s="528">
        <f t="shared" si="6"/>
        <v>0</v>
      </c>
      <c r="BF29" s="528">
        <f t="shared" si="7"/>
        <v>0</v>
      </c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ht="15.75" customHeight="1">
      <c r="A30" s="31">
        <v>26</v>
      </c>
      <c r="B30" s="31">
        <v>15</v>
      </c>
      <c r="C30" s="31">
        <v>329</v>
      </c>
      <c r="D30" s="31">
        <v>181</v>
      </c>
      <c r="E30" s="31">
        <v>148</v>
      </c>
      <c r="F30" s="121">
        <v>28</v>
      </c>
      <c r="G30" s="122">
        <v>16</v>
      </c>
      <c r="H30" s="107">
        <v>12</v>
      </c>
      <c r="I30" s="106">
        <v>280</v>
      </c>
      <c r="J30" s="107">
        <v>156</v>
      </c>
      <c r="K30" s="107">
        <v>124</v>
      </c>
      <c r="L30" s="106">
        <v>21</v>
      </c>
      <c r="M30" s="107">
        <v>9</v>
      </c>
      <c r="N30" s="107">
        <v>12</v>
      </c>
      <c r="O30" s="128">
        <v>4</v>
      </c>
      <c r="P30" s="128">
        <v>4</v>
      </c>
      <c r="Q30" s="128">
        <v>0</v>
      </c>
      <c r="R30" s="106">
        <v>0</v>
      </c>
      <c r="S30" s="107">
        <v>0</v>
      </c>
      <c r="T30" s="107">
        <v>0</v>
      </c>
      <c r="U30" s="106">
        <v>0</v>
      </c>
      <c r="V30" s="107">
        <v>0</v>
      </c>
      <c r="W30" s="107">
        <v>0</v>
      </c>
      <c r="X30" s="31">
        <v>26</v>
      </c>
      <c r="Y30" s="31">
        <v>15</v>
      </c>
      <c r="Z30" s="106">
        <v>0</v>
      </c>
      <c r="AA30" s="107">
        <v>0</v>
      </c>
      <c r="AB30" s="122">
        <v>0</v>
      </c>
      <c r="AC30" s="106">
        <v>1</v>
      </c>
      <c r="AD30" s="107">
        <v>1</v>
      </c>
      <c r="AE30" s="107">
        <v>0</v>
      </c>
      <c r="AF30" s="135">
        <v>1</v>
      </c>
      <c r="AG30" s="135">
        <v>1</v>
      </c>
      <c r="AH30" s="135">
        <v>0</v>
      </c>
      <c r="AI30" s="106">
        <v>0</v>
      </c>
      <c r="AJ30" s="107">
        <v>0</v>
      </c>
      <c r="AK30" s="107">
        <v>0</v>
      </c>
      <c r="AL30" s="106">
        <v>1</v>
      </c>
      <c r="AM30" s="107">
        <v>1</v>
      </c>
      <c r="AN30" s="107">
        <v>0</v>
      </c>
      <c r="AO30" s="106">
        <v>1</v>
      </c>
      <c r="AP30" s="107">
        <v>1</v>
      </c>
      <c r="AQ30" s="107">
        <v>0</v>
      </c>
      <c r="AR30" s="106">
        <v>1</v>
      </c>
      <c r="AS30" s="107">
        <v>1</v>
      </c>
      <c r="AT30" s="107">
        <v>0</v>
      </c>
      <c r="AU30" s="106">
        <v>0</v>
      </c>
      <c r="AV30" s="107">
        <v>0</v>
      </c>
      <c r="AW30" s="107">
        <v>0</v>
      </c>
      <c r="AX30" s="2"/>
      <c r="AY30" s="528">
        <f t="shared" si="0"/>
        <v>0</v>
      </c>
      <c r="AZ30" s="528">
        <f t="shared" si="1"/>
        <v>0</v>
      </c>
      <c r="BA30" s="528">
        <f t="shared" si="2"/>
        <v>0</v>
      </c>
      <c r="BB30" s="528">
        <f t="shared" si="3"/>
        <v>0</v>
      </c>
      <c r="BC30" s="528">
        <f t="shared" si="4"/>
        <v>0</v>
      </c>
      <c r="BD30" s="528">
        <f t="shared" si="5"/>
        <v>0</v>
      </c>
      <c r="BE30" s="528">
        <f t="shared" si="6"/>
        <v>0</v>
      </c>
      <c r="BF30" s="528">
        <f t="shared" si="7"/>
        <v>0</v>
      </c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ht="15.75" customHeight="1">
      <c r="A31" s="31">
        <v>27</v>
      </c>
      <c r="B31" s="31">
        <v>16</v>
      </c>
      <c r="C31" s="31">
        <v>364</v>
      </c>
      <c r="D31" s="31">
        <v>191</v>
      </c>
      <c r="E31" s="31">
        <v>173</v>
      </c>
      <c r="F31" s="121">
        <v>28</v>
      </c>
      <c r="G31" s="122">
        <v>18</v>
      </c>
      <c r="H31" s="107">
        <v>10</v>
      </c>
      <c r="I31" s="106">
        <v>322</v>
      </c>
      <c r="J31" s="107">
        <v>165</v>
      </c>
      <c r="K31" s="107">
        <v>157</v>
      </c>
      <c r="L31" s="106">
        <v>14</v>
      </c>
      <c r="M31" s="107">
        <v>8</v>
      </c>
      <c r="N31" s="107">
        <v>6</v>
      </c>
      <c r="O31" s="128">
        <v>4</v>
      </c>
      <c r="P31" s="128">
        <v>1</v>
      </c>
      <c r="Q31" s="128">
        <v>3</v>
      </c>
      <c r="R31" s="106">
        <v>0</v>
      </c>
      <c r="S31" s="107">
        <v>0</v>
      </c>
      <c r="T31" s="107">
        <v>0</v>
      </c>
      <c r="U31" s="106">
        <v>0</v>
      </c>
      <c r="V31" s="107">
        <v>0</v>
      </c>
      <c r="W31" s="107">
        <v>0</v>
      </c>
      <c r="X31" s="31">
        <v>27</v>
      </c>
      <c r="Y31" s="31">
        <v>16</v>
      </c>
      <c r="Z31" s="106">
        <v>1</v>
      </c>
      <c r="AA31" s="107">
        <v>0</v>
      </c>
      <c r="AB31" s="122">
        <v>1</v>
      </c>
      <c r="AC31" s="106">
        <v>1</v>
      </c>
      <c r="AD31" s="107">
        <v>1</v>
      </c>
      <c r="AE31" s="107">
        <v>0</v>
      </c>
      <c r="AF31" s="135">
        <v>0</v>
      </c>
      <c r="AG31" s="135">
        <v>0</v>
      </c>
      <c r="AH31" s="135">
        <v>0</v>
      </c>
      <c r="AI31" s="106">
        <v>0</v>
      </c>
      <c r="AJ31" s="107">
        <v>0</v>
      </c>
      <c r="AK31" s="107">
        <v>0</v>
      </c>
      <c r="AL31" s="106">
        <v>0</v>
      </c>
      <c r="AM31" s="107">
        <v>0</v>
      </c>
      <c r="AN31" s="107">
        <v>0</v>
      </c>
      <c r="AO31" s="106">
        <v>1</v>
      </c>
      <c r="AP31" s="107">
        <v>0</v>
      </c>
      <c r="AQ31" s="107">
        <v>1</v>
      </c>
      <c r="AR31" s="106">
        <v>1</v>
      </c>
      <c r="AS31" s="107">
        <v>0</v>
      </c>
      <c r="AT31" s="107">
        <v>1</v>
      </c>
      <c r="AU31" s="106">
        <v>0</v>
      </c>
      <c r="AV31" s="107">
        <v>0</v>
      </c>
      <c r="AW31" s="107">
        <v>0</v>
      </c>
      <c r="AX31" s="2"/>
      <c r="AY31" s="528">
        <f t="shared" si="0"/>
        <v>0</v>
      </c>
      <c r="AZ31" s="528">
        <f t="shared" si="1"/>
        <v>0</v>
      </c>
      <c r="BA31" s="528">
        <f t="shared" si="2"/>
        <v>0</v>
      </c>
      <c r="BB31" s="528">
        <f t="shared" si="3"/>
        <v>0</v>
      </c>
      <c r="BC31" s="528">
        <f t="shared" si="4"/>
        <v>0</v>
      </c>
      <c r="BD31" s="528">
        <f t="shared" si="5"/>
        <v>0</v>
      </c>
      <c r="BE31" s="528">
        <f t="shared" si="6"/>
        <v>0</v>
      </c>
      <c r="BF31" s="528">
        <f t="shared" si="7"/>
        <v>0</v>
      </c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ht="15.75" customHeight="1">
      <c r="A32" s="31">
        <v>28</v>
      </c>
      <c r="B32" s="31">
        <v>17</v>
      </c>
      <c r="C32" s="31">
        <v>380</v>
      </c>
      <c r="D32" s="31">
        <v>189</v>
      </c>
      <c r="E32" s="31">
        <v>191</v>
      </c>
      <c r="F32" s="121">
        <v>37</v>
      </c>
      <c r="G32" s="122">
        <v>17</v>
      </c>
      <c r="H32" s="107">
        <v>20</v>
      </c>
      <c r="I32" s="106">
        <v>329</v>
      </c>
      <c r="J32" s="107">
        <v>163</v>
      </c>
      <c r="K32" s="107">
        <v>166</v>
      </c>
      <c r="L32" s="106">
        <v>14</v>
      </c>
      <c r="M32" s="107">
        <v>9</v>
      </c>
      <c r="N32" s="107">
        <v>5</v>
      </c>
      <c r="O32" s="128">
        <v>8</v>
      </c>
      <c r="P32" s="128">
        <v>3</v>
      </c>
      <c r="Q32" s="128">
        <v>5</v>
      </c>
      <c r="R32" s="106">
        <v>0</v>
      </c>
      <c r="S32" s="107">
        <v>0</v>
      </c>
      <c r="T32" s="107">
        <v>0</v>
      </c>
      <c r="U32" s="106">
        <v>1</v>
      </c>
      <c r="V32" s="107">
        <v>0</v>
      </c>
      <c r="W32" s="107">
        <v>1</v>
      </c>
      <c r="X32" s="31">
        <v>28</v>
      </c>
      <c r="Y32" s="31">
        <v>17</v>
      </c>
      <c r="Z32" s="106">
        <v>1</v>
      </c>
      <c r="AA32" s="107">
        <v>0</v>
      </c>
      <c r="AB32" s="122">
        <v>1</v>
      </c>
      <c r="AC32" s="106">
        <v>3</v>
      </c>
      <c r="AD32" s="107">
        <v>2</v>
      </c>
      <c r="AE32" s="107">
        <v>1</v>
      </c>
      <c r="AF32" s="135">
        <v>1</v>
      </c>
      <c r="AG32" s="135">
        <v>0</v>
      </c>
      <c r="AH32" s="135">
        <v>1</v>
      </c>
      <c r="AI32" s="106">
        <v>0</v>
      </c>
      <c r="AJ32" s="107">
        <v>0</v>
      </c>
      <c r="AK32" s="107">
        <v>0</v>
      </c>
      <c r="AL32" s="106">
        <v>1</v>
      </c>
      <c r="AM32" s="107">
        <v>0</v>
      </c>
      <c r="AN32" s="107">
        <v>1</v>
      </c>
      <c r="AO32" s="106">
        <v>0</v>
      </c>
      <c r="AP32" s="107">
        <v>0</v>
      </c>
      <c r="AQ32" s="107">
        <v>0</v>
      </c>
      <c r="AR32" s="106">
        <v>2</v>
      </c>
      <c r="AS32" s="107">
        <v>1</v>
      </c>
      <c r="AT32" s="107">
        <v>1</v>
      </c>
      <c r="AU32" s="106">
        <v>0</v>
      </c>
      <c r="AV32" s="107">
        <v>0</v>
      </c>
      <c r="AW32" s="107">
        <v>0</v>
      </c>
      <c r="AX32" s="2"/>
      <c r="AY32" s="528">
        <f t="shared" si="0"/>
        <v>0</v>
      </c>
      <c r="AZ32" s="528">
        <f t="shared" si="1"/>
        <v>0</v>
      </c>
      <c r="BA32" s="528">
        <f t="shared" si="2"/>
        <v>0</v>
      </c>
      <c r="BB32" s="528">
        <f t="shared" si="3"/>
        <v>0</v>
      </c>
      <c r="BC32" s="528">
        <f t="shared" si="4"/>
        <v>0</v>
      </c>
      <c r="BD32" s="528">
        <f t="shared" si="5"/>
        <v>0</v>
      </c>
      <c r="BE32" s="528">
        <f t="shared" si="6"/>
        <v>0</v>
      </c>
      <c r="BF32" s="528">
        <f t="shared" si="7"/>
        <v>0</v>
      </c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ht="15.75" customHeight="1">
      <c r="A33" s="31">
        <v>29</v>
      </c>
      <c r="B33" s="31">
        <v>18</v>
      </c>
      <c r="C33" s="31">
        <v>440</v>
      </c>
      <c r="D33" s="31">
        <v>228</v>
      </c>
      <c r="E33" s="31">
        <v>212</v>
      </c>
      <c r="F33" s="121">
        <v>27</v>
      </c>
      <c r="G33" s="122">
        <v>21</v>
      </c>
      <c r="H33" s="107">
        <v>6</v>
      </c>
      <c r="I33" s="106">
        <v>400</v>
      </c>
      <c r="J33" s="107">
        <v>203</v>
      </c>
      <c r="K33" s="107">
        <v>197</v>
      </c>
      <c r="L33" s="106">
        <v>13</v>
      </c>
      <c r="M33" s="107">
        <v>4</v>
      </c>
      <c r="N33" s="107">
        <v>9</v>
      </c>
      <c r="O33" s="128">
        <v>11</v>
      </c>
      <c r="P33" s="128">
        <v>7</v>
      </c>
      <c r="Q33" s="128">
        <v>4</v>
      </c>
      <c r="R33" s="106">
        <v>1</v>
      </c>
      <c r="S33" s="107">
        <v>1</v>
      </c>
      <c r="T33" s="107">
        <v>0</v>
      </c>
      <c r="U33" s="106">
        <v>0</v>
      </c>
      <c r="V33" s="107">
        <v>0</v>
      </c>
      <c r="W33" s="107">
        <v>0</v>
      </c>
      <c r="X33" s="31">
        <v>29</v>
      </c>
      <c r="Y33" s="31">
        <v>18</v>
      </c>
      <c r="Z33" s="106">
        <v>0</v>
      </c>
      <c r="AA33" s="107">
        <v>0</v>
      </c>
      <c r="AB33" s="122">
        <v>0</v>
      </c>
      <c r="AC33" s="106">
        <v>2</v>
      </c>
      <c r="AD33" s="107">
        <v>1</v>
      </c>
      <c r="AE33" s="107">
        <v>1</v>
      </c>
      <c r="AF33" s="135">
        <v>5</v>
      </c>
      <c r="AG33" s="135">
        <v>3</v>
      </c>
      <c r="AH33" s="135">
        <v>2</v>
      </c>
      <c r="AI33" s="106">
        <v>0</v>
      </c>
      <c r="AJ33" s="107">
        <v>0</v>
      </c>
      <c r="AK33" s="107">
        <v>0</v>
      </c>
      <c r="AL33" s="106">
        <v>5</v>
      </c>
      <c r="AM33" s="107">
        <v>3</v>
      </c>
      <c r="AN33" s="107">
        <v>2</v>
      </c>
      <c r="AO33" s="106">
        <v>1</v>
      </c>
      <c r="AP33" s="107">
        <v>1</v>
      </c>
      <c r="AQ33" s="107">
        <v>0</v>
      </c>
      <c r="AR33" s="106">
        <v>2</v>
      </c>
      <c r="AS33" s="107">
        <v>1</v>
      </c>
      <c r="AT33" s="107">
        <v>1</v>
      </c>
      <c r="AU33" s="106">
        <v>0</v>
      </c>
      <c r="AV33" s="107">
        <v>0</v>
      </c>
      <c r="AW33" s="107">
        <v>0</v>
      </c>
      <c r="AX33" s="2"/>
      <c r="AY33" s="528">
        <f t="shared" si="0"/>
        <v>0</v>
      </c>
      <c r="AZ33" s="528">
        <f t="shared" si="1"/>
        <v>0</v>
      </c>
      <c r="BA33" s="528">
        <f t="shared" si="2"/>
        <v>0</v>
      </c>
      <c r="BB33" s="528">
        <f t="shared" si="3"/>
        <v>0</v>
      </c>
      <c r="BC33" s="528">
        <f t="shared" si="4"/>
        <v>0</v>
      </c>
      <c r="BD33" s="528">
        <f t="shared" si="5"/>
        <v>0</v>
      </c>
      <c r="BE33" s="528">
        <f t="shared" si="6"/>
        <v>0</v>
      </c>
      <c r="BF33" s="528">
        <f t="shared" si="7"/>
        <v>0</v>
      </c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ht="15.75" customHeight="1">
      <c r="A34" s="31">
        <v>30</v>
      </c>
      <c r="B34" s="31">
        <v>19</v>
      </c>
      <c r="C34" s="31">
        <v>376</v>
      </c>
      <c r="D34" s="31">
        <v>197</v>
      </c>
      <c r="E34" s="31">
        <v>179</v>
      </c>
      <c r="F34" s="121">
        <v>37</v>
      </c>
      <c r="G34" s="122">
        <v>26</v>
      </c>
      <c r="H34" s="107">
        <v>11</v>
      </c>
      <c r="I34" s="106">
        <v>327</v>
      </c>
      <c r="J34" s="107">
        <v>165</v>
      </c>
      <c r="K34" s="107">
        <v>162</v>
      </c>
      <c r="L34" s="106">
        <v>12</v>
      </c>
      <c r="M34" s="107">
        <v>6</v>
      </c>
      <c r="N34" s="107">
        <v>6</v>
      </c>
      <c r="O34" s="128">
        <v>8</v>
      </c>
      <c r="P34" s="128">
        <v>3</v>
      </c>
      <c r="Q34" s="128">
        <v>5</v>
      </c>
      <c r="R34" s="106">
        <v>0</v>
      </c>
      <c r="S34" s="107">
        <v>0</v>
      </c>
      <c r="T34" s="107">
        <v>0</v>
      </c>
      <c r="U34" s="106">
        <v>1</v>
      </c>
      <c r="V34" s="107">
        <v>1</v>
      </c>
      <c r="W34" s="107">
        <v>0</v>
      </c>
      <c r="X34" s="31">
        <v>30</v>
      </c>
      <c r="Y34" s="31">
        <v>19</v>
      </c>
      <c r="Z34" s="106">
        <v>0</v>
      </c>
      <c r="AA34" s="107">
        <v>0</v>
      </c>
      <c r="AB34" s="122">
        <v>0</v>
      </c>
      <c r="AC34" s="106">
        <v>1</v>
      </c>
      <c r="AD34" s="107">
        <v>0</v>
      </c>
      <c r="AE34" s="107">
        <v>1</v>
      </c>
      <c r="AF34" s="135">
        <v>4</v>
      </c>
      <c r="AG34" s="135">
        <v>2</v>
      </c>
      <c r="AH34" s="135">
        <v>2</v>
      </c>
      <c r="AI34" s="106">
        <v>1</v>
      </c>
      <c r="AJ34" s="107">
        <v>0</v>
      </c>
      <c r="AK34" s="107">
        <v>1</v>
      </c>
      <c r="AL34" s="106">
        <v>3</v>
      </c>
      <c r="AM34" s="107">
        <v>2</v>
      </c>
      <c r="AN34" s="107">
        <v>1</v>
      </c>
      <c r="AO34" s="106">
        <v>1</v>
      </c>
      <c r="AP34" s="107">
        <v>0</v>
      </c>
      <c r="AQ34" s="107">
        <v>1</v>
      </c>
      <c r="AR34" s="106">
        <v>1</v>
      </c>
      <c r="AS34" s="107">
        <v>0</v>
      </c>
      <c r="AT34" s="107">
        <v>1</v>
      </c>
      <c r="AU34" s="106">
        <v>0</v>
      </c>
      <c r="AV34" s="107">
        <v>0</v>
      </c>
      <c r="AW34" s="107">
        <v>0</v>
      </c>
      <c r="AX34" s="2"/>
      <c r="AY34" s="528">
        <f t="shared" si="0"/>
        <v>0</v>
      </c>
      <c r="AZ34" s="528">
        <f t="shared" si="1"/>
        <v>0</v>
      </c>
      <c r="BA34" s="528">
        <f t="shared" si="2"/>
        <v>0</v>
      </c>
      <c r="BB34" s="528">
        <f t="shared" si="3"/>
        <v>0</v>
      </c>
      <c r="BC34" s="528">
        <f t="shared" si="4"/>
        <v>0</v>
      </c>
      <c r="BD34" s="528">
        <f t="shared" si="5"/>
        <v>0</v>
      </c>
      <c r="BE34" s="528">
        <f t="shared" si="6"/>
        <v>0</v>
      </c>
      <c r="BF34" s="528">
        <f t="shared" si="7"/>
        <v>0</v>
      </c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ht="15.75" customHeight="1">
      <c r="A35" s="31">
        <v>31</v>
      </c>
      <c r="B35" s="31">
        <v>20</v>
      </c>
      <c r="C35" s="31">
        <v>415</v>
      </c>
      <c r="D35" s="31">
        <v>209</v>
      </c>
      <c r="E35" s="31">
        <v>206</v>
      </c>
      <c r="F35" s="121">
        <v>19</v>
      </c>
      <c r="G35" s="122">
        <v>14</v>
      </c>
      <c r="H35" s="107">
        <v>5</v>
      </c>
      <c r="I35" s="106">
        <v>383</v>
      </c>
      <c r="J35" s="107">
        <v>184</v>
      </c>
      <c r="K35" s="107">
        <v>199</v>
      </c>
      <c r="L35" s="106">
        <v>13</v>
      </c>
      <c r="M35" s="107">
        <v>11</v>
      </c>
      <c r="N35" s="107">
        <v>2</v>
      </c>
      <c r="O35" s="128">
        <v>8</v>
      </c>
      <c r="P35" s="128">
        <v>4</v>
      </c>
      <c r="Q35" s="128">
        <v>4</v>
      </c>
      <c r="R35" s="106">
        <v>0</v>
      </c>
      <c r="S35" s="107">
        <v>0</v>
      </c>
      <c r="T35" s="107">
        <v>0</v>
      </c>
      <c r="U35" s="106">
        <v>0</v>
      </c>
      <c r="V35" s="107">
        <v>0</v>
      </c>
      <c r="W35" s="107">
        <v>0</v>
      </c>
      <c r="X35" s="31">
        <v>31</v>
      </c>
      <c r="Y35" s="31">
        <v>20</v>
      </c>
      <c r="Z35" s="106">
        <v>2</v>
      </c>
      <c r="AA35" s="107">
        <v>1</v>
      </c>
      <c r="AB35" s="122">
        <v>1</v>
      </c>
      <c r="AC35" s="106">
        <v>4</v>
      </c>
      <c r="AD35" s="107">
        <v>3</v>
      </c>
      <c r="AE35" s="107">
        <v>1</v>
      </c>
      <c r="AF35" s="135">
        <v>0</v>
      </c>
      <c r="AG35" s="135">
        <v>0</v>
      </c>
      <c r="AH35" s="135">
        <v>0</v>
      </c>
      <c r="AI35" s="106">
        <v>0</v>
      </c>
      <c r="AJ35" s="107">
        <v>0</v>
      </c>
      <c r="AK35" s="107">
        <v>0</v>
      </c>
      <c r="AL35" s="106">
        <v>0</v>
      </c>
      <c r="AM35" s="107">
        <v>0</v>
      </c>
      <c r="AN35" s="107">
        <v>0</v>
      </c>
      <c r="AO35" s="106">
        <v>0</v>
      </c>
      <c r="AP35" s="107">
        <v>0</v>
      </c>
      <c r="AQ35" s="107">
        <v>0</v>
      </c>
      <c r="AR35" s="106">
        <v>1</v>
      </c>
      <c r="AS35" s="107">
        <v>0</v>
      </c>
      <c r="AT35" s="107">
        <v>1</v>
      </c>
      <c r="AU35" s="106">
        <v>1</v>
      </c>
      <c r="AV35" s="107">
        <v>0</v>
      </c>
      <c r="AW35" s="107">
        <v>1</v>
      </c>
      <c r="AX35" s="2"/>
      <c r="AY35" s="528">
        <f t="shared" si="0"/>
        <v>0</v>
      </c>
      <c r="AZ35" s="528">
        <f t="shared" si="1"/>
        <v>0</v>
      </c>
      <c r="BA35" s="528">
        <f t="shared" si="2"/>
        <v>0</v>
      </c>
      <c r="BB35" s="528">
        <f t="shared" si="3"/>
        <v>0</v>
      </c>
      <c r="BC35" s="528">
        <f t="shared" si="4"/>
        <v>0</v>
      </c>
      <c r="BD35" s="528">
        <f t="shared" si="5"/>
        <v>0</v>
      </c>
      <c r="BE35" s="528">
        <f t="shared" si="6"/>
        <v>0</v>
      </c>
      <c r="BF35" s="528">
        <f t="shared" si="7"/>
        <v>0</v>
      </c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ht="15.75" customHeight="1">
      <c r="A36" s="31">
        <v>32</v>
      </c>
      <c r="B36" s="31">
        <v>21</v>
      </c>
      <c r="C36" s="31">
        <v>447</v>
      </c>
      <c r="D36" s="31">
        <v>227</v>
      </c>
      <c r="E36" s="31">
        <v>220</v>
      </c>
      <c r="F36" s="121">
        <v>31</v>
      </c>
      <c r="G36" s="122">
        <v>15</v>
      </c>
      <c r="H36" s="107">
        <v>16</v>
      </c>
      <c r="I36" s="106">
        <v>406</v>
      </c>
      <c r="J36" s="107">
        <v>208</v>
      </c>
      <c r="K36" s="107">
        <v>198</v>
      </c>
      <c r="L36" s="106">
        <v>10</v>
      </c>
      <c r="M36" s="107">
        <v>4</v>
      </c>
      <c r="N36" s="107">
        <v>6</v>
      </c>
      <c r="O36" s="128">
        <v>6</v>
      </c>
      <c r="P36" s="128">
        <v>4</v>
      </c>
      <c r="Q36" s="128">
        <v>2</v>
      </c>
      <c r="R36" s="106">
        <v>1</v>
      </c>
      <c r="S36" s="107">
        <v>1</v>
      </c>
      <c r="T36" s="107">
        <v>0</v>
      </c>
      <c r="U36" s="106">
        <v>0</v>
      </c>
      <c r="V36" s="107">
        <v>0</v>
      </c>
      <c r="W36" s="107">
        <v>0</v>
      </c>
      <c r="X36" s="31">
        <v>32</v>
      </c>
      <c r="Y36" s="31">
        <v>21</v>
      </c>
      <c r="Z36" s="106">
        <v>0</v>
      </c>
      <c r="AA36" s="107">
        <v>0</v>
      </c>
      <c r="AB36" s="122">
        <v>0</v>
      </c>
      <c r="AC36" s="106">
        <v>1</v>
      </c>
      <c r="AD36" s="107">
        <v>0</v>
      </c>
      <c r="AE36" s="107">
        <v>1</v>
      </c>
      <c r="AF36" s="135">
        <v>2</v>
      </c>
      <c r="AG36" s="135">
        <v>2</v>
      </c>
      <c r="AH36" s="135">
        <v>0</v>
      </c>
      <c r="AI36" s="106">
        <v>0</v>
      </c>
      <c r="AJ36" s="107">
        <v>0</v>
      </c>
      <c r="AK36" s="107">
        <v>0</v>
      </c>
      <c r="AL36" s="106">
        <v>2</v>
      </c>
      <c r="AM36" s="107">
        <v>2</v>
      </c>
      <c r="AN36" s="107">
        <v>0</v>
      </c>
      <c r="AO36" s="106">
        <v>0</v>
      </c>
      <c r="AP36" s="107">
        <v>0</v>
      </c>
      <c r="AQ36" s="107">
        <v>0</v>
      </c>
      <c r="AR36" s="106">
        <v>2</v>
      </c>
      <c r="AS36" s="107">
        <v>1</v>
      </c>
      <c r="AT36" s="107">
        <v>1</v>
      </c>
      <c r="AU36" s="106">
        <v>0</v>
      </c>
      <c r="AV36" s="107">
        <v>0</v>
      </c>
      <c r="AW36" s="107">
        <v>0</v>
      </c>
      <c r="AX36" s="2"/>
      <c r="AY36" s="528">
        <f t="shared" si="0"/>
        <v>0</v>
      </c>
      <c r="AZ36" s="528">
        <f t="shared" si="1"/>
        <v>0</v>
      </c>
      <c r="BA36" s="528">
        <f t="shared" si="2"/>
        <v>0</v>
      </c>
      <c r="BB36" s="528">
        <f t="shared" si="3"/>
        <v>0</v>
      </c>
      <c r="BC36" s="528">
        <f t="shared" si="4"/>
        <v>0</v>
      </c>
      <c r="BD36" s="528">
        <f t="shared" si="5"/>
        <v>0</v>
      </c>
      <c r="BE36" s="528">
        <f t="shared" si="6"/>
        <v>0</v>
      </c>
      <c r="BF36" s="528">
        <f t="shared" si="7"/>
        <v>0</v>
      </c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ht="15.75" customHeight="1">
      <c r="A37" s="31">
        <v>33</v>
      </c>
      <c r="B37" s="31">
        <v>22</v>
      </c>
      <c r="C37" s="31">
        <v>488</v>
      </c>
      <c r="D37" s="31">
        <v>229</v>
      </c>
      <c r="E37" s="31">
        <v>259</v>
      </c>
      <c r="F37" s="121">
        <v>24</v>
      </c>
      <c r="G37" s="122">
        <v>11</v>
      </c>
      <c r="H37" s="107">
        <v>13</v>
      </c>
      <c r="I37" s="106">
        <v>447</v>
      </c>
      <c r="J37" s="107">
        <v>204</v>
      </c>
      <c r="K37" s="107">
        <v>243</v>
      </c>
      <c r="L37" s="106">
        <v>17</v>
      </c>
      <c r="M37" s="107">
        <v>14</v>
      </c>
      <c r="N37" s="107">
        <v>3</v>
      </c>
      <c r="O37" s="128">
        <v>11</v>
      </c>
      <c r="P37" s="128">
        <v>6</v>
      </c>
      <c r="Q37" s="128">
        <v>5</v>
      </c>
      <c r="R37" s="106">
        <v>5</v>
      </c>
      <c r="S37" s="107">
        <v>4</v>
      </c>
      <c r="T37" s="107">
        <v>1</v>
      </c>
      <c r="U37" s="106">
        <v>0</v>
      </c>
      <c r="V37" s="107">
        <v>0</v>
      </c>
      <c r="W37" s="107">
        <v>0</v>
      </c>
      <c r="X37" s="31">
        <v>33</v>
      </c>
      <c r="Y37" s="31">
        <v>22</v>
      </c>
      <c r="Z37" s="106">
        <v>1</v>
      </c>
      <c r="AA37" s="107">
        <v>0</v>
      </c>
      <c r="AB37" s="122">
        <v>1</v>
      </c>
      <c r="AC37" s="106">
        <v>2</v>
      </c>
      <c r="AD37" s="107">
        <v>1</v>
      </c>
      <c r="AE37" s="107">
        <v>1</v>
      </c>
      <c r="AF37" s="135">
        <v>2</v>
      </c>
      <c r="AG37" s="135">
        <v>1</v>
      </c>
      <c r="AH37" s="135">
        <v>1</v>
      </c>
      <c r="AI37" s="106">
        <v>0</v>
      </c>
      <c r="AJ37" s="107">
        <v>0</v>
      </c>
      <c r="AK37" s="107">
        <v>0</v>
      </c>
      <c r="AL37" s="106">
        <v>2</v>
      </c>
      <c r="AM37" s="107">
        <v>1</v>
      </c>
      <c r="AN37" s="107">
        <v>1</v>
      </c>
      <c r="AO37" s="106">
        <v>0</v>
      </c>
      <c r="AP37" s="107">
        <v>0</v>
      </c>
      <c r="AQ37" s="107">
        <v>0</v>
      </c>
      <c r="AR37" s="106">
        <v>1</v>
      </c>
      <c r="AS37" s="107">
        <v>0</v>
      </c>
      <c r="AT37" s="107">
        <v>1</v>
      </c>
      <c r="AU37" s="106">
        <v>0</v>
      </c>
      <c r="AV37" s="107">
        <v>0</v>
      </c>
      <c r="AW37" s="107">
        <v>0</v>
      </c>
      <c r="AX37" s="2"/>
      <c r="AY37" s="528">
        <f t="shared" si="0"/>
        <v>0</v>
      </c>
      <c r="AZ37" s="528">
        <f t="shared" si="1"/>
        <v>0</v>
      </c>
      <c r="BA37" s="528">
        <f t="shared" si="2"/>
        <v>0</v>
      </c>
      <c r="BB37" s="528">
        <f t="shared" si="3"/>
        <v>0</v>
      </c>
      <c r="BC37" s="528">
        <f t="shared" si="4"/>
        <v>0</v>
      </c>
      <c r="BD37" s="528">
        <f t="shared" si="5"/>
        <v>0</v>
      </c>
      <c r="BE37" s="528">
        <f t="shared" si="6"/>
        <v>0</v>
      </c>
      <c r="BF37" s="528">
        <f t="shared" si="7"/>
        <v>0</v>
      </c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ht="15.75" customHeight="1">
      <c r="A38" s="31">
        <v>34</v>
      </c>
      <c r="B38" s="31">
        <v>23</v>
      </c>
      <c r="C38" s="31">
        <v>466</v>
      </c>
      <c r="D38" s="31">
        <v>235</v>
      </c>
      <c r="E38" s="31">
        <v>231</v>
      </c>
      <c r="F38" s="121">
        <v>38</v>
      </c>
      <c r="G38" s="122">
        <v>22</v>
      </c>
      <c r="H38" s="107">
        <v>16</v>
      </c>
      <c r="I38" s="106">
        <v>418</v>
      </c>
      <c r="J38" s="107">
        <v>207</v>
      </c>
      <c r="K38" s="107">
        <v>211</v>
      </c>
      <c r="L38" s="106">
        <v>10</v>
      </c>
      <c r="M38" s="107">
        <v>6</v>
      </c>
      <c r="N38" s="107">
        <v>4</v>
      </c>
      <c r="O38" s="128">
        <v>7</v>
      </c>
      <c r="P38" s="128">
        <v>6</v>
      </c>
      <c r="Q38" s="128">
        <v>1</v>
      </c>
      <c r="R38" s="106">
        <v>0</v>
      </c>
      <c r="S38" s="107">
        <v>0</v>
      </c>
      <c r="T38" s="107">
        <v>0</v>
      </c>
      <c r="U38" s="106">
        <v>0</v>
      </c>
      <c r="V38" s="107">
        <v>0</v>
      </c>
      <c r="W38" s="107">
        <v>0</v>
      </c>
      <c r="X38" s="31">
        <v>34</v>
      </c>
      <c r="Y38" s="31">
        <v>23</v>
      </c>
      <c r="Z38" s="106">
        <v>1</v>
      </c>
      <c r="AA38" s="107">
        <v>1</v>
      </c>
      <c r="AB38" s="122">
        <v>0</v>
      </c>
      <c r="AC38" s="106">
        <v>1</v>
      </c>
      <c r="AD38" s="107">
        <v>1</v>
      </c>
      <c r="AE38" s="107">
        <v>0</v>
      </c>
      <c r="AF38" s="135">
        <v>3</v>
      </c>
      <c r="AG38" s="135">
        <v>2</v>
      </c>
      <c r="AH38" s="135">
        <v>1</v>
      </c>
      <c r="AI38" s="106">
        <v>0</v>
      </c>
      <c r="AJ38" s="107">
        <v>0</v>
      </c>
      <c r="AK38" s="107">
        <v>0</v>
      </c>
      <c r="AL38" s="106">
        <v>3</v>
      </c>
      <c r="AM38" s="107">
        <v>2</v>
      </c>
      <c r="AN38" s="107">
        <v>1</v>
      </c>
      <c r="AO38" s="106">
        <v>0</v>
      </c>
      <c r="AP38" s="107">
        <v>0</v>
      </c>
      <c r="AQ38" s="107">
        <v>0</v>
      </c>
      <c r="AR38" s="106">
        <v>2</v>
      </c>
      <c r="AS38" s="107">
        <v>2</v>
      </c>
      <c r="AT38" s="107">
        <v>0</v>
      </c>
      <c r="AU38" s="106">
        <v>0</v>
      </c>
      <c r="AV38" s="107">
        <v>0</v>
      </c>
      <c r="AW38" s="107">
        <v>0</v>
      </c>
      <c r="AX38" s="2"/>
      <c r="AY38" s="528">
        <f t="shared" si="0"/>
        <v>0</v>
      </c>
      <c r="AZ38" s="528">
        <f t="shared" si="1"/>
        <v>0</v>
      </c>
      <c r="BA38" s="528">
        <f t="shared" si="2"/>
        <v>0</v>
      </c>
      <c r="BB38" s="528">
        <f t="shared" si="3"/>
        <v>0</v>
      </c>
      <c r="BC38" s="528">
        <f t="shared" si="4"/>
        <v>0</v>
      </c>
      <c r="BD38" s="528">
        <f t="shared" si="5"/>
        <v>0</v>
      </c>
      <c r="BE38" s="528">
        <f t="shared" si="6"/>
        <v>0</v>
      </c>
      <c r="BF38" s="528">
        <f t="shared" si="7"/>
        <v>0</v>
      </c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ht="15.75" customHeight="1">
      <c r="A39" s="31">
        <v>35</v>
      </c>
      <c r="B39" s="31">
        <v>24</v>
      </c>
      <c r="C39" s="31">
        <v>428</v>
      </c>
      <c r="D39" s="31">
        <v>206</v>
      </c>
      <c r="E39" s="31">
        <v>222</v>
      </c>
      <c r="F39" s="121">
        <v>23</v>
      </c>
      <c r="G39" s="122">
        <v>14</v>
      </c>
      <c r="H39" s="107">
        <v>9</v>
      </c>
      <c r="I39" s="106">
        <v>390</v>
      </c>
      <c r="J39" s="107">
        <v>181</v>
      </c>
      <c r="K39" s="107">
        <v>209</v>
      </c>
      <c r="L39" s="106">
        <v>15</v>
      </c>
      <c r="M39" s="107">
        <v>11</v>
      </c>
      <c r="N39" s="107">
        <v>4</v>
      </c>
      <c r="O39" s="128">
        <v>5</v>
      </c>
      <c r="P39" s="128">
        <v>2</v>
      </c>
      <c r="Q39" s="128">
        <v>3</v>
      </c>
      <c r="R39" s="106">
        <v>1</v>
      </c>
      <c r="S39" s="107">
        <v>0</v>
      </c>
      <c r="T39" s="107">
        <v>1</v>
      </c>
      <c r="U39" s="106">
        <v>1</v>
      </c>
      <c r="V39" s="107">
        <v>1</v>
      </c>
      <c r="W39" s="107">
        <v>0</v>
      </c>
      <c r="X39" s="31">
        <v>35</v>
      </c>
      <c r="Y39" s="31">
        <v>24</v>
      </c>
      <c r="Z39" s="106">
        <v>0</v>
      </c>
      <c r="AA39" s="107">
        <v>0</v>
      </c>
      <c r="AB39" s="122">
        <v>0</v>
      </c>
      <c r="AC39" s="106">
        <v>2</v>
      </c>
      <c r="AD39" s="107">
        <v>1</v>
      </c>
      <c r="AE39" s="107">
        <v>1</v>
      </c>
      <c r="AF39" s="135">
        <v>0</v>
      </c>
      <c r="AG39" s="135">
        <v>0</v>
      </c>
      <c r="AH39" s="135">
        <v>0</v>
      </c>
      <c r="AI39" s="106">
        <v>0</v>
      </c>
      <c r="AJ39" s="107">
        <v>0</v>
      </c>
      <c r="AK39" s="107">
        <v>0</v>
      </c>
      <c r="AL39" s="106">
        <v>0</v>
      </c>
      <c r="AM39" s="107">
        <v>0</v>
      </c>
      <c r="AN39" s="107">
        <v>0</v>
      </c>
      <c r="AO39" s="106">
        <v>0</v>
      </c>
      <c r="AP39" s="107">
        <v>0</v>
      </c>
      <c r="AQ39" s="107">
        <v>0</v>
      </c>
      <c r="AR39" s="106">
        <v>1</v>
      </c>
      <c r="AS39" s="107">
        <v>0</v>
      </c>
      <c r="AT39" s="107">
        <v>1</v>
      </c>
      <c r="AU39" s="106">
        <v>0</v>
      </c>
      <c r="AV39" s="107">
        <v>0</v>
      </c>
      <c r="AW39" s="107">
        <v>0</v>
      </c>
      <c r="AX39" s="2"/>
      <c r="AY39" s="528">
        <f t="shared" si="0"/>
        <v>0</v>
      </c>
      <c r="AZ39" s="528">
        <f t="shared" si="1"/>
        <v>0</v>
      </c>
      <c r="BA39" s="528">
        <f t="shared" si="2"/>
        <v>0</v>
      </c>
      <c r="BB39" s="528">
        <f t="shared" si="3"/>
        <v>0</v>
      </c>
      <c r="BC39" s="528">
        <f t="shared" si="4"/>
        <v>0</v>
      </c>
      <c r="BD39" s="528">
        <f t="shared" si="5"/>
        <v>0</v>
      </c>
      <c r="BE39" s="528">
        <f t="shared" si="6"/>
        <v>0</v>
      </c>
      <c r="BF39" s="528">
        <f t="shared" si="7"/>
        <v>0</v>
      </c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ht="15.75" customHeight="1">
      <c r="A40" s="31">
        <v>36</v>
      </c>
      <c r="B40" s="31">
        <v>25</v>
      </c>
      <c r="C40" s="31">
        <v>432</v>
      </c>
      <c r="D40" s="31">
        <v>184</v>
      </c>
      <c r="E40" s="31">
        <v>248</v>
      </c>
      <c r="F40" s="121">
        <v>37</v>
      </c>
      <c r="G40" s="122">
        <v>21</v>
      </c>
      <c r="H40" s="107">
        <v>16</v>
      </c>
      <c r="I40" s="106">
        <v>381</v>
      </c>
      <c r="J40" s="107">
        <v>160</v>
      </c>
      <c r="K40" s="107">
        <v>221</v>
      </c>
      <c r="L40" s="106">
        <v>14</v>
      </c>
      <c r="M40" s="107">
        <v>3</v>
      </c>
      <c r="N40" s="107">
        <v>11</v>
      </c>
      <c r="O40" s="128">
        <v>6</v>
      </c>
      <c r="P40" s="128">
        <v>3</v>
      </c>
      <c r="Q40" s="128">
        <v>3</v>
      </c>
      <c r="R40" s="106">
        <v>2</v>
      </c>
      <c r="S40" s="107">
        <v>1</v>
      </c>
      <c r="T40" s="107">
        <v>1</v>
      </c>
      <c r="U40" s="106">
        <v>0</v>
      </c>
      <c r="V40" s="107">
        <v>0</v>
      </c>
      <c r="W40" s="107">
        <v>0</v>
      </c>
      <c r="X40" s="31">
        <v>36</v>
      </c>
      <c r="Y40" s="31">
        <v>25</v>
      </c>
      <c r="Z40" s="106">
        <v>0</v>
      </c>
      <c r="AA40" s="107">
        <v>0</v>
      </c>
      <c r="AB40" s="122">
        <v>0</v>
      </c>
      <c r="AC40" s="106">
        <v>2</v>
      </c>
      <c r="AD40" s="107">
        <v>2</v>
      </c>
      <c r="AE40" s="107">
        <v>0</v>
      </c>
      <c r="AF40" s="135">
        <v>1</v>
      </c>
      <c r="AG40" s="135">
        <v>0</v>
      </c>
      <c r="AH40" s="135">
        <v>1</v>
      </c>
      <c r="AI40" s="106">
        <v>0</v>
      </c>
      <c r="AJ40" s="107">
        <v>0</v>
      </c>
      <c r="AK40" s="107">
        <v>0</v>
      </c>
      <c r="AL40" s="106">
        <v>1</v>
      </c>
      <c r="AM40" s="107">
        <v>0</v>
      </c>
      <c r="AN40" s="107">
        <v>1</v>
      </c>
      <c r="AO40" s="106">
        <v>0</v>
      </c>
      <c r="AP40" s="107">
        <v>0</v>
      </c>
      <c r="AQ40" s="107">
        <v>0</v>
      </c>
      <c r="AR40" s="106">
        <v>0</v>
      </c>
      <c r="AS40" s="107">
        <v>0</v>
      </c>
      <c r="AT40" s="107">
        <v>0</v>
      </c>
      <c r="AU40" s="106">
        <v>1</v>
      </c>
      <c r="AV40" s="107">
        <v>0</v>
      </c>
      <c r="AW40" s="107">
        <v>1</v>
      </c>
      <c r="AX40" s="2"/>
      <c r="AY40" s="528">
        <f t="shared" si="0"/>
        <v>0</v>
      </c>
      <c r="AZ40" s="528">
        <f t="shared" si="1"/>
        <v>0</v>
      </c>
      <c r="BA40" s="528">
        <f t="shared" si="2"/>
        <v>0</v>
      </c>
      <c r="BB40" s="528">
        <f t="shared" si="3"/>
        <v>0</v>
      </c>
      <c r="BC40" s="528">
        <f t="shared" si="4"/>
        <v>0</v>
      </c>
      <c r="BD40" s="528">
        <f t="shared" si="5"/>
        <v>0</v>
      </c>
      <c r="BE40" s="528">
        <f t="shared" si="6"/>
        <v>0</v>
      </c>
      <c r="BF40" s="528">
        <f t="shared" si="7"/>
        <v>0</v>
      </c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ht="15.75" customHeight="1">
      <c r="A41" s="31">
        <v>37</v>
      </c>
      <c r="B41" s="31">
        <v>26</v>
      </c>
      <c r="C41" s="31">
        <v>452</v>
      </c>
      <c r="D41" s="31">
        <v>209</v>
      </c>
      <c r="E41" s="31">
        <v>243</v>
      </c>
      <c r="F41" s="121">
        <v>25</v>
      </c>
      <c r="G41" s="122">
        <v>13</v>
      </c>
      <c r="H41" s="107">
        <v>12</v>
      </c>
      <c r="I41" s="106">
        <v>417</v>
      </c>
      <c r="J41" s="107">
        <v>188</v>
      </c>
      <c r="K41" s="107">
        <v>229</v>
      </c>
      <c r="L41" s="106">
        <v>10</v>
      </c>
      <c r="M41" s="107">
        <v>8</v>
      </c>
      <c r="N41" s="107">
        <v>2</v>
      </c>
      <c r="O41" s="128">
        <v>7</v>
      </c>
      <c r="P41" s="128">
        <v>3</v>
      </c>
      <c r="Q41" s="128">
        <v>4</v>
      </c>
      <c r="R41" s="106">
        <v>0</v>
      </c>
      <c r="S41" s="107">
        <v>0</v>
      </c>
      <c r="T41" s="107">
        <v>0</v>
      </c>
      <c r="U41" s="106">
        <v>0</v>
      </c>
      <c r="V41" s="107">
        <v>0</v>
      </c>
      <c r="W41" s="107">
        <v>0</v>
      </c>
      <c r="X41" s="31">
        <v>37</v>
      </c>
      <c r="Y41" s="31">
        <v>26</v>
      </c>
      <c r="Z41" s="106">
        <v>0</v>
      </c>
      <c r="AA41" s="107">
        <v>0</v>
      </c>
      <c r="AB41" s="122">
        <v>0</v>
      </c>
      <c r="AC41" s="106">
        <v>4</v>
      </c>
      <c r="AD41" s="107">
        <v>2</v>
      </c>
      <c r="AE41" s="107">
        <v>2</v>
      </c>
      <c r="AF41" s="135">
        <v>2</v>
      </c>
      <c r="AG41" s="135">
        <v>1</v>
      </c>
      <c r="AH41" s="135">
        <v>1</v>
      </c>
      <c r="AI41" s="106">
        <v>0</v>
      </c>
      <c r="AJ41" s="107">
        <v>0</v>
      </c>
      <c r="AK41" s="107">
        <v>0</v>
      </c>
      <c r="AL41" s="106">
        <v>2</v>
      </c>
      <c r="AM41" s="107">
        <v>1</v>
      </c>
      <c r="AN41" s="107">
        <v>1</v>
      </c>
      <c r="AO41" s="106">
        <v>0</v>
      </c>
      <c r="AP41" s="107">
        <v>0</v>
      </c>
      <c r="AQ41" s="107">
        <v>0</v>
      </c>
      <c r="AR41" s="106">
        <v>1</v>
      </c>
      <c r="AS41" s="107">
        <v>0</v>
      </c>
      <c r="AT41" s="107">
        <v>1</v>
      </c>
      <c r="AU41" s="106">
        <v>0</v>
      </c>
      <c r="AV41" s="107">
        <v>0</v>
      </c>
      <c r="AW41" s="107">
        <v>0</v>
      </c>
      <c r="AX41" s="2"/>
      <c r="AY41" s="528">
        <f t="shared" si="0"/>
        <v>0</v>
      </c>
      <c r="AZ41" s="528">
        <f t="shared" si="1"/>
        <v>0</v>
      </c>
      <c r="BA41" s="528">
        <f t="shared" si="2"/>
        <v>0</v>
      </c>
      <c r="BB41" s="528">
        <f t="shared" si="3"/>
        <v>0</v>
      </c>
      <c r="BC41" s="528">
        <f t="shared" si="4"/>
        <v>0</v>
      </c>
      <c r="BD41" s="528">
        <f t="shared" si="5"/>
        <v>0</v>
      </c>
      <c r="BE41" s="528">
        <f t="shared" si="6"/>
        <v>0</v>
      </c>
      <c r="BF41" s="528">
        <f t="shared" si="7"/>
        <v>0</v>
      </c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ht="15.75" customHeight="1">
      <c r="A42" s="31">
        <v>38</v>
      </c>
      <c r="B42" s="31">
        <v>27</v>
      </c>
      <c r="C42" s="31">
        <v>399</v>
      </c>
      <c r="D42" s="31">
        <v>189</v>
      </c>
      <c r="E42" s="31">
        <v>210</v>
      </c>
      <c r="F42" s="121">
        <v>15</v>
      </c>
      <c r="G42" s="122">
        <v>10</v>
      </c>
      <c r="H42" s="107">
        <v>5</v>
      </c>
      <c r="I42" s="106">
        <v>368</v>
      </c>
      <c r="J42" s="107">
        <v>172</v>
      </c>
      <c r="K42" s="107">
        <v>196</v>
      </c>
      <c r="L42" s="106">
        <v>16</v>
      </c>
      <c r="M42" s="107">
        <v>7</v>
      </c>
      <c r="N42" s="107">
        <v>9</v>
      </c>
      <c r="O42" s="128">
        <v>11</v>
      </c>
      <c r="P42" s="128">
        <v>5</v>
      </c>
      <c r="Q42" s="128">
        <v>6</v>
      </c>
      <c r="R42" s="106">
        <v>3</v>
      </c>
      <c r="S42" s="107">
        <v>2</v>
      </c>
      <c r="T42" s="107">
        <v>1</v>
      </c>
      <c r="U42" s="106">
        <v>1</v>
      </c>
      <c r="V42" s="107">
        <v>0</v>
      </c>
      <c r="W42" s="107">
        <v>1</v>
      </c>
      <c r="X42" s="31">
        <v>38</v>
      </c>
      <c r="Y42" s="31">
        <v>27</v>
      </c>
      <c r="Z42" s="106">
        <v>1</v>
      </c>
      <c r="AA42" s="107">
        <v>1</v>
      </c>
      <c r="AB42" s="122">
        <v>0</v>
      </c>
      <c r="AC42" s="106">
        <v>4</v>
      </c>
      <c r="AD42" s="107">
        <v>2</v>
      </c>
      <c r="AE42" s="107">
        <v>2</v>
      </c>
      <c r="AF42" s="135">
        <v>1</v>
      </c>
      <c r="AG42" s="135">
        <v>0</v>
      </c>
      <c r="AH42" s="135">
        <v>1</v>
      </c>
      <c r="AI42" s="106">
        <v>0</v>
      </c>
      <c r="AJ42" s="107">
        <v>0</v>
      </c>
      <c r="AK42" s="107">
        <v>0</v>
      </c>
      <c r="AL42" s="106">
        <v>1</v>
      </c>
      <c r="AM42" s="107">
        <v>0</v>
      </c>
      <c r="AN42" s="107">
        <v>1</v>
      </c>
      <c r="AO42" s="106">
        <v>0</v>
      </c>
      <c r="AP42" s="107">
        <v>0</v>
      </c>
      <c r="AQ42" s="107">
        <v>0</v>
      </c>
      <c r="AR42" s="106">
        <v>1</v>
      </c>
      <c r="AS42" s="107">
        <v>0</v>
      </c>
      <c r="AT42" s="107">
        <v>1</v>
      </c>
      <c r="AU42" s="106">
        <v>0</v>
      </c>
      <c r="AV42" s="107">
        <v>0</v>
      </c>
      <c r="AW42" s="107">
        <v>0</v>
      </c>
      <c r="AX42" s="2"/>
      <c r="AY42" s="528">
        <f t="shared" si="0"/>
        <v>0</v>
      </c>
      <c r="AZ42" s="528">
        <f t="shared" si="1"/>
        <v>0</v>
      </c>
      <c r="BA42" s="528">
        <f t="shared" si="2"/>
        <v>0</v>
      </c>
      <c r="BB42" s="528">
        <f t="shared" si="3"/>
        <v>0</v>
      </c>
      <c r="BC42" s="528">
        <f t="shared" si="4"/>
        <v>0</v>
      </c>
      <c r="BD42" s="528">
        <f t="shared" si="5"/>
        <v>0</v>
      </c>
      <c r="BE42" s="528">
        <f t="shared" si="6"/>
        <v>0</v>
      </c>
      <c r="BF42" s="528">
        <f t="shared" si="7"/>
        <v>0</v>
      </c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ht="15.75" customHeight="1">
      <c r="A43" s="31">
        <v>39</v>
      </c>
      <c r="B43" s="31">
        <v>28</v>
      </c>
      <c r="C43" s="31">
        <v>335</v>
      </c>
      <c r="D43" s="31">
        <v>148</v>
      </c>
      <c r="E43" s="31">
        <v>187</v>
      </c>
      <c r="F43" s="121">
        <v>23</v>
      </c>
      <c r="G43" s="122">
        <v>6</v>
      </c>
      <c r="H43" s="107">
        <v>17</v>
      </c>
      <c r="I43" s="106">
        <v>305</v>
      </c>
      <c r="J43" s="107">
        <v>136</v>
      </c>
      <c r="K43" s="107">
        <v>169</v>
      </c>
      <c r="L43" s="106">
        <v>7</v>
      </c>
      <c r="M43" s="107">
        <v>6</v>
      </c>
      <c r="N43" s="107">
        <v>1</v>
      </c>
      <c r="O43" s="128">
        <v>3</v>
      </c>
      <c r="P43" s="128">
        <v>0</v>
      </c>
      <c r="Q43" s="128">
        <v>3</v>
      </c>
      <c r="R43" s="106">
        <v>1</v>
      </c>
      <c r="S43" s="107">
        <v>0</v>
      </c>
      <c r="T43" s="107">
        <v>1</v>
      </c>
      <c r="U43" s="106">
        <v>0</v>
      </c>
      <c r="V43" s="107">
        <v>0</v>
      </c>
      <c r="W43" s="107">
        <v>0</v>
      </c>
      <c r="X43" s="31">
        <v>39</v>
      </c>
      <c r="Y43" s="31">
        <v>28</v>
      </c>
      <c r="Z43" s="106">
        <v>0</v>
      </c>
      <c r="AA43" s="107">
        <v>0</v>
      </c>
      <c r="AB43" s="122">
        <v>0</v>
      </c>
      <c r="AC43" s="106">
        <v>0</v>
      </c>
      <c r="AD43" s="107">
        <v>0</v>
      </c>
      <c r="AE43" s="107">
        <v>0</v>
      </c>
      <c r="AF43" s="135">
        <v>0</v>
      </c>
      <c r="AG43" s="135">
        <v>0</v>
      </c>
      <c r="AH43" s="135">
        <v>0</v>
      </c>
      <c r="AI43" s="106">
        <v>0</v>
      </c>
      <c r="AJ43" s="107">
        <v>0</v>
      </c>
      <c r="AK43" s="107">
        <v>0</v>
      </c>
      <c r="AL43" s="106">
        <v>0</v>
      </c>
      <c r="AM43" s="107">
        <v>0</v>
      </c>
      <c r="AN43" s="107">
        <v>0</v>
      </c>
      <c r="AO43" s="106">
        <v>0</v>
      </c>
      <c r="AP43" s="107">
        <v>0</v>
      </c>
      <c r="AQ43" s="107">
        <v>0</v>
      </c>
      <c r="AR43" s="106">
        <v>2</v>
      </c>
      <c r="AS43" s="107">
        <v>0</v>
      </c>
      <c r="AT43" s="107">
        <v>2</v>
      </c>
      <c r="AU43" s="106">
        <v>0</v>
      </c>
      <c r="AV43" s="107">
        <v>0</v>
      </c>
      <c r="AW43" s="107">
        <v>0</v>
      </c>
      <c r="AX43" s="2"/>
      <c r="AY43" s="528">
        <f t="shared" si="0"/>
        <v>0</v>
      </c>
      <c r="AZ43" s="528">
        <f t="shared" si="1"/>
        <v>0</v>
      </c>
      <c r="BA43" s="528">
        <f t="shared" si="2"/>
        <v>0</v>
      </c>
      <c r="BB43" s="528">
        <f t="shared" si="3"/>
        <v>0</v>
      </c>
      <c r="BC43" s="528">
        <f t="shared" si="4"/>
        <v>0</v>
      </c>
      <c r="BD43" s="528">
        <f t="shared" si="5"/>
        <v>0</v>
      </c>
      <c r="BE43" s="528">
        <f t="shared" si="6"/>
        <v>0</v>
      </c>
      <c r="BF43" s="528">
        <f t="shared" si="7"/>
        <v>0</v>
      </c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ht="15.75" customHeight="1">
      <c r="A44" s="31">
        <v>40</v>
      </c>
      <c r="B44" s="31">
        <v>29</v>
      </c>
      <c r="C44" s="31">
        <v>303</v>
      </c>
      <c r="D44" s="31">
        <v>157</v>
      </c>
      <c r="E44" s="31">
        <v>146</v>
      </c>
      <c r="F44" s="121">
        <v>17</v>
      </c>
      <c r="G44" s="122">
        <v>9</v>
      </c>
      <c r="H44" s="107">
        <v>8</v>
      </c>
      <c r="I44" s="106">
        <v>278</v>
      </c>
      <c r="J44" s="107">
        <v>141</v>
      </c>
      <c r="K44" s="107">
        <v>137</v>
      </c>
      <c r="L44" s="106">
        <v>8</v>
      </c>
      <c r="M44" s="107">
        <v>7</v>
      </c>
      <c r="N44" s="107">
        <v>1</v>
      </c>
      <c r="O44" s="128">
        <v>5</v>
      </c>
      <c r="P44" s="128">
        <v>3</v>
      </c>
      <c r="Q44" s="128">
        <v>2</v>
      </c>
      <c r="R44" s="106">
        <v>1</v>
      </c>
      <c r="S44" s="107">
        <v>0</v>
      </c>
      <c r="T44" s="107">
        <v>1</v>
      </c>
      <c r="U44" s="106">
        <v>0</v>
      </c>
      <c r="V44" s="107">
        <v>0</v>
      </c>
      <c r="W44" s="107">
        <v>0</v>
      </c>
      <c r="X44" s="31">
        <v>40</v>
      </c>
      <c r="Y44" s="31">
        <v>29</v>
      </c>
      <c r="Z44" s="106">
        <v>0</v>
      </c>
      <c r="AA44" s="107">
        <v>0</v>
      </c>
      <c r="AB44" s="122">
        <v>0</v>
      </c>
      <c r="AC44" s="106">
        <v>1</v>
      </c>
      <c r="AD44" s="107">
        <v>1</v>
      </c>
      <c r="AE44" s="107">
        <v>0</v>
      </c>
      <c r="AF44" s="135">
        <v>2</v>
      </c>
      <c r="AG44" s="135">
        <v>2</v>
      </c>
      <c r="AH44" s="135">
        <v>0</v>
      </c>
      <c r="AI44" s="106">
        <v>0</v>
      </c>
      <c r="AJ44" s="107">
        <v>0</v>
      </c>
      <c r="AK44" s="107">
        <v>0</v>
      </c>
      <c r="AL44" s="106">
        <v>2</v>
      </c>
      <c r="AM44" s="107">
        <v>2</v>
      </c>
      <c r="AN44" s="107">
        <v>0</v>
      </c>
      <c r="AO44" s="106">
        <v>0</v>
      </c>
      <c r="AP44" s="107">
        <v>0</v>
      </c>
      <c r="AQ44" s="107">
        <v>0</v>
      </c>
      <c r="AR44" s="106">
        <v>1</v>
      </c>
      <c r="AS44" s="107">
        <v>0</v>
      </c>
      <c r="AT44" s="107">
        <v>1</v>
      </c>
      <c r="AU44" s="106">
        <v>0</v>
      </c>
      <c r="AV44" s="107">
        <v>0</v>
      </c>
      <c r="AW44" s="107">
        <v>0</v>
      </c>
      <c r="AX44" s="2"/>
      <c r="AY44" s="528">
        <f t="shared" si="0"/>
        <v>0</v>
      </c>
      <c r="AZ44" s="528">
        <f t="shared" si="1"/>
        <v>0</v>
      </c>
      <c r="BA44" s="528">
        <f t="shared" si="2"/>
        <v>0</v>
      </c>
      <c r="BB44" s="528">
        <f t="shared" si="3"/>
        <v>0</v>
      </c>
      <c r="BC44" s="528">
        <f t="shared" si="4"/>
        <v>0</v>
      </c>
      <c r="BD44" s="528">
        <f t="shared" si="5"/>
        <v>0</v>
      </c>
      <c r="BE44" s="528">
        <f t="shared" si="6"/>
        <v>0</v>
      </c>
      <c r="BF44" s="528">
        <f t="shared" si="7"/>
        <v>0</v>
      </c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ht="15.75" customHeight="1">
      <c r="A45" s="31" t="s">
        <v>630</v>
      </c>
      <c r="B45" s="31">
        <v>30</v>
      </c>
      <c r="C45" s="31">
        <v>1617</v>
      </c>
      <c r="D45" s="31">
        <v>804</v>
      </c>
      <c r="E45" s="31">
        <v>813</v>
      </c>
      <c r="F45" s="121">
        <v>82</v>
      </c>
      <c r="G45" s="122">
        <v>48</v>
      </c>
      <c r="H45" s="107">
        <v>34</v>
      </c>
      <c r="I45" s="106">
        <v>1449</v>
      </c>
      <c r="J45" s="107">
        <v>701</v>
      </c>
      <c r="K45" s="107">
        <v>748</v>
      </c>
      <c r="L45" s="106">
        <v>86</v>
      </c>
      <c r="M45" s="107">
        <v>55</v>
      </c>
      <c r="N45" s="107">
        <v>31</v>
      </c>
      <c r="O45" s="128">
        <v>41</v>
      </c>
      <c r="P45" s="128">
        <v>28</v>
      </c>
      <c r="Q45" s="128">
        <v>13</v>
      </c>
      <c r="R45" s="106">
        <v>23</v>
      </c>
      <c r="S45" s="107">
        <v>17</v>
      </c>
      <c r="T45" s="107">
        <v>6</v>
      </c>
      <c r="U45" s="106">
        <v>0</v>
      </c>
      <c r="V45" s="107">
        <v>0</v>
      </c>
      <c r="W45" s="107">
        <v>0</v>
      </c>
      <c r="X45" s="31" t="s">
        <v>630</v>
      </c>
      <c r="Y45" s="31">
        <v>30</v>
      </c>
      <c r="Z45" s="106">
        <v>0</v>
      </c>
      <c r="AA45" s="107">
        <v>0</v>
      </c>
      <c r="AB45" s="122">
        <v>0</v>
      </c>
      <c r="AC45" s="106">
        <v>8</v>
      </c>
      <c r="AD45" s="107">
        <v>6</v>
      </c>
      <c r="AE45" s="107">
        <v>2</v>
      </c>
      <c r="AF45" s="135">
        <v>0</v>
      </c>
      <c r="AG45" s="135">
        <v>0</v>
      </c>
      <c r="AH45" s="135">
        <v>0</v>
      </c>
      <c r="AI45" s="106">
        <v>0</v>
      </c>
      <c r="AJ45" s="107">
        <v>0</v>
      </c>
      <c r="AK45" s="107">
        <v>0</v>
      </c>
      <c r="AL45" s="106">
        <v>0</v>
      </c>
      <c r="AM45" s="107">
        <v>0</v>
      </c>
      <c r="AN45" s="107">
        <v>0</v>
      </c>
      <c r="AO45" s="106">
        <v>0</v>
      </c>
      <c r="AP45" s="107">
        <v>0</v>
      </c>
      <c r="AQ45" s="107">
        <v>0</v>
      </c>
      <c r="AR45" s="106">
        <v>10</v>
      </c>
      <c r="AS45" s="107">
        <v>5</v>
      </c>
      <c r="AT45" s="107">
        <v>5</v>
      </c>
      <c r="AU45" s="106">
        <v>0</v>
      </c>
      <c r="AV45" s="107">
        <v>0</v>
      </c>
      <c r="AW45" s="107">
        <v>0</v>
      </c>
      <c r="AX45" s="2"/>
      <c r="AY45" s="528">
        <f t="shared" si="0"/>
        <v>0</v>
      </c>
      <c r="AZ45" s="528">
        <f t="shared" si="1"/>
        <v>0</v>
      </c>
      <c r="BA45" s="528">
        <f t="shared" si="2"/>
        <v>0</v>
      </c>
      <c r="BB45" s="528">
        <f t="shared" si="3"/>
        <v>0</v>
      </c>
      <c r="BC45" s="528">
        <f t="shared" si="4"/>
        <v>0</v>
      </c>
      <c r="BD45" s="528">
        <f t="shared" si="5"/>
        <v>0</v>
      </c>
      <c r="BE45" s="528">
        <f t="shared" si="6"/>
        <v>0</v>
      </c>
      <c r="BF45" s="528">
        <f t="shared" si="7"/>
        <v>0</v>
      </c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>
      <c r="A46" s="123" t="s">
        <v>131</v>
      </c>
      <c r="B46" s="123"/>
      <c r="C46" s="123"/>
      <c r="D46" s="776" t="s">
        <v>747</v>
      </c>
      <c r="E46" s="777"/>
      <c r="F46" s="777"/>
      <c r="G46" s="777"/>
      <c r="H46" s="777"/>
      <c r="I46" s="777"/>
      <c r="J46" s="777"/>
      <c r="K46" s="777"/>
      <c r="L46" s="777"/>
      <c r="M46" s="777"/>
      <c r="N46" s="777"/>
      <c r="O46" s="777"/>
      <c r="P46" s="777"/>
      <c r="Q46" s="133"/>
      <c r="R46" s="44"/>
      <c r="S46" s="44"/>
      <c r="T46" s="44"/>
      <c r="U46" s="5"/>
      <c r="V46" s="5"/>
      <c r="W46" s="5"/>
      <c r="X46" s="44"/>
      <c r="Y46" s="44"/>
      <c r="Z46" s="44"/>
      <c r="AA46" s="44"/>
      <c r="AB46" s="44"/>
      <c r="AC46" s="44"/>
      <c r="AD46" s="44"/>
      <c r="AE46" s="5"/>
      <c r="AF46" s="44"/>
      <c r="AG46" s="44"/>
      <c r="AH46" s="44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>
      <c r="A47" s="124"/>
      <c r="B47" s="124"/>
      <c r="C47" s="5"/>
      <c r="D47" s="778"/>
      <c r="E47" s="778"/>
      <c r="F47" s="778"/>
      <c r="G47" s="778"/>
      <c r="H47" s="778"/>
      <c r="I47" s="778"/>
      <c r="J47" s="778"/>
      <c r="K47" s="778"/>
      <c r="L47" s="778"/>
      <c r="M47" s="778"/>
      <c r="N47" s="778"/>
      <c r="O47" s="778"/>
      <c r="P47" s="778"/>
      <c r="Q47" s="133"/>
      <c r="R47" s="44"/>
      <c r="S47" s="44"/>
      <c r="T47" s="44"/>
      <c r="U47" s="5"/>
      <c r="V47" s="5"/>
      <c r="W47" s="5"/>
      <c r="X47" s="44"/>
      <c r="Y47" s="44"/>
      <c r="Z47" s="15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ht="14.25">
      <c r="A48" s="80"/>
      <c r="B48" s="52"/>
      <c r="C48" s="5"/>
      <c r="D48" s="44" t="s">
        <v>748</v>
      </c>
      <c r="Z48" s="136"/>
      <c r="AA48" s="44"/>
      <c r="AC48" s="15"/>
      <c r="AD48" s="15"/>
      <c r="AE48" s="52"/>
      <c r="AF48" s="15"/>
      <c r="AG48" s="52"/>
      <c r="AH48" s="52"/>
      <c r="AI48" s="42"/>
      <c r="AJ48" s="42"/>
      <c r="AK48" s="42"/>
      <c r="AL48" s="49"/>
      <c r="AM48" s="49"/>
      <c r="AN48" s="69"/>
      <c r="AO48" s="69"/>
      <c r="AP48" s="52"/>
      <c r="AQ48" s="52"/>
      <c r="AR48" s="70"/>
      <c r="AS48" s="70"/>
      <c r="AT48" s="70"/>
      <c r="AU48" s="108"/>
      <c r="AV48" s="108"/>
      <c r="AY48" s="108"/>
      <c r="AZ48" s="108"/>
      <c r="BA48" s="70"/>
    </row>
    <row r="49" spans="1:53" ht="14.25">
      <c r="A49" s="125"/>
      <c r="B49" s="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44"/>
      <c r="Q49" s="44"/>
      <c r="R49" s="44"/>
      <c r="S49" s="44"/>
      <c r="Y49" s="2"/>
      <c r="Z49" s="15"/>
      <c r="AA49" s="15"/>
      <c r="AB49" s="52"/>
      <c r="AC49" s="51"/>
      <c r="AD49" s="59"/>
      <c r="AE49" s="59"/>
      <c r="AF49" s="15"/>
      <c r="AG49" s="15"/>
      <c r="AH49" s="15"/>
      <c r="AI49" s="49"/>
      <c r="AJ49" s="49"/>
      <c r="AK49" s="69"/>
      <c r="AL49" s="69"/>
      <c r="AM49" s="52"/>
      <c r="AN49" s="52"/>
      <c r="AO49" s="44"/>
      <c r="AP49" s="50"/>
      <c r="AQ49" s="50"/>
      <c r="AR49" s="70"/>
      <c r="AS49" s="70"/>
      <c r="AT49" s="70"/>
      <c r="AU49" s="109"/>
      <c r="AV49" s="109"/>
      <c r="AY49" s="109"/>
      <c r="AZ49" s="109"/>
      <c r="BA49" s="70"/>
    </row>
    <row r="50" spans="1:53" ht="14.25">
      <c r="A50" s="125"/>
      <c r="B50" s="12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Y50" s="2"/>
      <c r="Z50" s="50"/>
      <c r="AA50" s="51"/>
      <c r="AB50" s="50"/>
      <c r="AC50" s="51"/>
      <c r="AD50" s="50"/>
      <c r="AE50" s="50"/>
      <c r="AF50" s="42"/>
      <c r="AG50" s="42"/>
      <c r="AH50" s="42"/>
      <c r="AI50" s="49"/>
      <c r="AJ50" s="49"/>
      <c r="AK50" s="69"/>
      <c r="AL50" s="69"/>
      <c r="AM50" s="52"/>
      <c r="AN50" s="52"/>
      <c r="AO50" s="44"/>
      <c r="AP50" s="59"/>
      <c r="AQ50" s="59"/>
      <c r="AR50" s="70"/>
      <c r="AS50" s="70"/>
      <c r="AT50" s="70"/>
      <c r="AU50" s="109"/>
      <c r="AV50" s="109"/>
      <c r="AY50" s="109"/>
      <c r="AZ50" s="109"/>
      <c r="BA50" s="70"/>
    </row>
    <row r="51" spans="1:53" ht="14.25">
      <c r="A51" s="80"/>
      <c r="B51" s="2"/>
      <c r="F51" s="52"/>
      <c r="G51" s="52"/>
      <c r="H51" s="59"/>
      <c r="I51" s="59"/>
      <c r="J51" s="59"/>
      <c r="K51" s="59"/>
      <c r="L51" s="59"/>
      <c r="M51" s="59"/>
      <c r="N51" s="59"/>
      <c r="Y51" s="2"/>
      <c r="Z51" s="2"/>
      <c r="AA51" s="51"/>
      <c r="AB51" s="50"/>
      <c r="AC51" s="51"/>
      <c r="AD51" s="50"/>
      <c r="AE51" s="50"/>
      <c r="AF51" s="51"/>
      <c r="AG51" s="51"/>
      <c r="AH51" s="51"/>
      <c r="AI51" s="63"/>
      <c r="AJ51" s="63"/>
      <c r="AK51" s="63"/>
      <c r="AL51" s="63"/>
      <c r="AM51" s="52"/>
      <c r="AN51" s="52"/>
      <c r="AO51" s="2"/>
      <c r="AP51" s="50"/>
      <c r="AQ51" s="50"/>
      <c r="AR51" s="70"/>
      <c r="AS51" s="70"/>
      <c r="AT51" s="70"/>
      <c r="AU51" s="109"/>
      <c r="AV51" s="109"/>
      <c r="AY51" s="109"/>
      <c r="AZ51" s="109"/>
      <c r="BA51" s="70"/>
    </row>
    <row r="52" spans="1:53" ht="14.25">
      <c r="A52" s="80"/>
      <c r="B52" s="126"/>
      <c r="F52" s="50"/>
      <c r="G52" s="50"/>
      <c r="H52" s="50"/>
      <c r="I52" s="50"/>
      <c r="J52" s="50"/>
      <c r="K52" s="50"/>
      <c r="L52" s="50"/>
      <c r="M52" s="50"/>
      <c r="N52" s="50"/>
      <c r="Y52" s="2"/>
      <c r="Z52" s="2"/>
      <c r="AA52" s="51"/>
      <c r="AB52" s="52"/>
      <c r="AC52" s="51"/>
      <c r="AD52" s="50"/>
      <c r="AE52" s="50"/>
      <c r="AF52" s="51"/>
      <c r="AG52" s="51"/>
      <c r="AH52" s="51"/>
      <c r="AI52" s="64"/>
      <c r="AJ52" s="64"/>
      <c r="AK52" s="64"/>
      <c r="AL52" s="64"/>
      <c r="AM52" s="52"/>
      <c r="AN52" s="52"/>
      <c r="AO52" s="2"/>
      <c r="AP52" s="59"/>
      <c r="AQ52" s="59"/>
      <c r="AR52" s="70"/>
      <c r="AS52" s="70"/>
      <c r="AT52" s="70"/>
      <c r="AU52" s="109"/>
      <c r="AV52" s="109"/>
      <c r="AY52" s="109"/>
      <c r="AZ52" s="109"/>
      <c r="BA52" s="70"/>
    </row>
    <row r="53" spans="1:53" ht="14.25">
      <c r="B53" s="52"/>
      <c r="F53" s="52"/>
      <c r="G53" s="52"/>
      <c r="H53" s="50"/>
      <c r="I53" s="50"/>
      <c r="J53" s="50"/>
      <c r="K53" s="50"/>
      <c r="L53" s="50"/>
      <c r="M53" s="50"/>
      <c r="N53" s="50"/>
      <c r="Y53" s="2"/>
      <c r="Z53" s="51"/>
      <c r="AA53" s="51"/>
      <c r="AB53" s="50"/>
      <c r="AC53" s="51"/>
      <c r="AD53" s="59"/>
      <c r="AE53" s="59"/>
      <c r="AF53" s="51"/>
      <c r="AG53" s="51"/>
      <c r="AH53" s="51"/>
      <c r="AI53" s="64"/>
      <c r="AJ53" s="64"/>
      <c r="AK53" s="64"/>
      <c r="AL53" s="64"/>
      <c r="AM53" s="52"/>
      <c r="AN53" s="52"/>
      <c r="AO53" s="2"/>
      <c r="AP53" s="80"/>
      <c r="AQ53" s="80"/>
      <c r="AR53" s="70"/>
      <c r="AS53" s="70"/>
      <c r="AT53" s="70"/>
      <c r="AU53" s="109"/>
      <c r="AV53" s="109"/>
      <c r="AY53" s="109"/>
      <c r="AZ53" s="109"/>
      <c r="BA53" s="52"/>
    </row>
    <row r="54" spans="1:53" ht="15" customHeight="1">
      <c r="F54" s="50"/>
      <c r="G54" s="50"/>
      <c r="H54" s="59"/>
      <c r="I54" s="59"/>
      <c r="J54" s="59"/>
      <c r="K54" s="59"/>
      <c r="L54" s="59"/>
      <c r="M54" s="59"/>
      <c r="N54" s="59"/>
      <c r="X54" s="81"/>
      <c r="Y54" s="81"/>
      <c r="Z54" s="52"/>
      <c r="AA54" s="52"/>
      <c r="AB54" s="51"/>
      <c r="AC54" s="80"/>
      <c r="AD54" s="51"/>
      <c r="AE54" s="51"/>
      <c r="AF54" s="51"/>
      <c r="AG54" s="51"/>
      <c r="AH54" s="51"/>
      <c r="AI54" s="64"/>
      <c r="AJ54" s="64"/>
      <c r="AK54" s="64"/>
      <c r="AL54" s="64"/>
      <c r="AM54" s="52"/>
      <c r="AN54" s="52"/>
      <c r="AO54" s="52"/>
      <c r="AP54" s="81"/>
      <c r="AQ54" s="81"/>
      <c r="AR54" s="81"/>
      <c r="AS54" s="81"/>
      <c r="AT54" s="81"/>
      <c r="AU54" s="81"/>
      <c r="AV54" s="81"/>
      <c r="AW54" s="81"/>
      <c r="AY54" s="109"/>
      <c r="AZ54" s="109"/>
    </row>
    <row r="55" spans="1:53" ht="14.25">
      <c r="Z55" s="2"/>
      <c r="AA55" s="2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</row>
    <row r="58" spans="1:53">
      <c r="C58" s="111">
        <f>SUM(C17:C45)-C16</f>
        <v>0</v>
      </c>
      <c r="D58" s="111">
        <f t="shared" ref="D58:AW58" si="8">SUM(D17:D45)-D16</f>
        <v>0</v>
      </c>
      <c r="E58" s="111">
        <f t="shared" si="8"/>
        <v>0</v>
      </c>
      <c r="F58" s="111">
        <f t="shared" si="8"/>
        <v>0</v>
      </c>
      <c r="G58" s="111">
        <f t="shared" si="8"/>
        <v>0</v>
      </c>
      <c r="H58" s="111">
        <f t="shared" si="8"/>
        <v>0</v>
      </c>
      <c r="I58" s="111">
        <f t="shared" si="8"/>
        <v>0</v>
      </c>
      <c r="J58" s="111">
        <f t="shared" si="8"/>
        <v>0</v>
      </c>
      <c r="K58" s="111">
        <f t="shared" si="8"/>
        <v>0</v>
      </c>
      <c r="L58" s="111">
        <f t="shared" si="8"/>
        <v>0</v>
      </c>
      <c r="M58" s="111">
        <f t="shared" si="8"/>
        <v>0</v>
      </c>
      <c r="N58" s="111">
        <f t="shared" si="8"/>
        <v>0</v>
      </c>
      <c r="O58" s="111">
        <f t="shared" si="8"/>
        <v>0</v>
      </c>
      <c r="P58" s="111">
        <f t="shared" si="8"/>
        <v>0</v>
      </c>
      <c r="Q58" s="111">
        <f t="shared" si="8"/>
        <v>0</v>
      </c>
      <c r="R58" s="111">
        <f t="shared" si="8"/>
        <v>0</v>
      </c>
      <c r="S58" s="111">
        <f t="shared" si="8"/>
        <v>0</v>
      </c>
      <c r="T58" s="111">
        <f t="shared" si="8"/>
        <v>0</v>
      </c>
      <c r="U58" s="111">
        <f t="shared" si="8"/>
        <v>0</v>
      </c>
      <c r="V58" s="111">
        <f t="shared" si="8"/>
        <v>0</v>
      </c>
      <c r="AP58" s="111">
        <f t="shared" si="8"/>
        <v>0</v>
      </c>
      <c r="AQ58" s="111">
        <f t="shared" si="8"/>
        <v>0</v>
      </c>
      <c r="AR58" s="111">
        <f t="shared" si="8"/>
        <v>0</v>
      </c>
      <c r="AS58" s="111">
        <f t="shared" si="8"/>
        <v>0</v>
      </c>
      <c r="AT58" s="111">
        <f t="shared" si="8"/>
        <v>0</v>
      </c>
      <c r="AU58" s="111">
        <f t="shared" si="8"/>
        <v>0</v>
      </c>
      <c r="AV58" s="111">
        <f t="shared" si="8"/>
        <v>0</v>
      </c>
      <c r="AW58" s="111">
        <f t="shared" si="8"/>
        <v>0</v>
      </c>
    </row>
    <row r="60" spans="1:53">
      <c r="A60" s="2" t="s">
        <v>846</v>
      </c>
      <c r="C60" s="111">
        <v>21199</v>
      </c>
      <c r="D60" s="111">
        <v>12813</v>
      </c>
      <c r="E60" s="111">
        <v>8386</v>
      </c>
      <c r="F60" s="111">
        <v>1299</v>
      </c>
      <c r="G60" s="111">
        <v>817</v>
      </c>
      <c r="H60" s="111">
        <v>482</v>
      </c>
      <c r="I60" s="111">
        <v>19534</v>
      </c>
      <c r="J60" s="111">
        <v>11778</v>
      </c>
      <c r="K60" s="111">
        <v>7756</v>
      </c>
      <c r="L60" s="111">
        <v>366</v>
      </c>
      <c r="M60" s="111">
        <v>218</v>
      </c>
      <c r="N60" s="111">
        <v>148</v>
      </c>
      <c r="O60" s="111">
        <v>376</v>
      </c>
      <c r="P60" s="111">
        <v>213</v>
      </c>
      <c r="Q60" s="111">
        <v>163</v>
      </c>
      <c r="R60" s="111">
        <v>90</v>
      </c>
      <c r="S60" s="111">
        <v>52</v>
      </c>
      <c r="T60" s="111">
        <v>38</v>
      </c>
      <c r="U60" s="111">
        <v>16</v>
      </c>
      <c r="V60" s="111">
        <v>10</v>
      </c>
      <c r="AP60" s="111">
        <v>5</v>
      </c>
      <c r="AQ60" s="111">
        <v>6</v>
      </c>
      <c r="AR60" s="111">
        <v>52</v>
      </c>
      <c r="AS60" s="111">
        <v>25</v>
      </c>
      <c r="AT60" s="111">
        <v>27</v>
      </c>
      <c r="AU60" s="111">
        <v>30</v>
      </c>
      <c r="AV60" s="111">
        <v>15</v>
      </c>
      <c r="AW60" s="111">
        <v>15</v>
      </c>
    </row>
    <row r="61" spans="1:53" ht="14.25">
      <c r="A61" s="109"/>
      <c r="C61" s="111">
        <f>+C60-C16</f>
        <v>0</v>
      </c>
      <c r="D61" s="111">
        <f t="shared" ref="D61:N61" si="9">+D60-D16</f>
        <v>0</v>
      </c>
      <c r="E61" s="111">
        <f t="shared" si="9"/>
        <v>0</v>
      </c>
      <c r="F61" s="111">
        <f t="shared" si="9"/>
        <v>0</v>
      </c>
      <c r="G61" s="111">
        <f t="shared" si="9"/>
        <v>0</v>
      </c>
      <c r="H61" s="111">
        <f t="shared" si="9"/>
        <v>0</v>
      </c>
      <c r="I61" s="111">
        <f t="shared" si="9"/>
        <v>0</v>
      </c>
      <c r="J61" s="111">
        <f t="shared" si="9"/>
        <v>0</v>
      </c>
      <c r="K61" s="111">
        <f t="shared" si="9"/>
        <v>0</v>
      </c>
      <c r="L61" s="111">
        <f t="shared" si="9"/>
        <v>0</v>
      </c>
      <c r="M61" s="111">
        <f t="shared" si="9"/>
        <v>0</v>
      </c>
      <c r="N61" s="111">
        <f t="shared" si="9"/>
        <v>0</v>
      </c>
      <c r="O61" s="111">
        <f t="shared" ref="O61" si="10">+O60-O16</f>
        <v>0</v>
      </c>
      <c r="P61" s="111">
        <f t="shared" ref="P61" si="11">+P60-P16</f>
        <v>0</v>
      </c>
      <c r="Q61" s="111">
        <f t="shared" ref="Q61" si="12">+Q60-Q16</f>
        <v>0</v>
      </c>
      <c r="R61" s="111">
        <f t="shared" ref="R61" si="13">+R60-R16</f>
        <v>0</v>
      </c>
      <c r="S61" s="111">
        <f t="shared" ref="S61" si="14">+S60-S16</f>
        <v>0</v>
      </c>
      <c r="T61" s="111">
        <f t="shared" ref="T61" si="15">+T60-T16</f>
        <v>0</v>
      </c>
      <c r="U61" s="111">
        <f t="shared" ref="U61" si="16">+U60-U16</f>
        <v>0</v>
      </c>
      <c r="V61" s="111">
        <f t="shared" ref="V61" si="17">+V60-V16</f>
        <v>0</v>
      </c>
      <c r="W61" s="111">
        <f t="shared" ref="W61" si="18">+W60-W16</f>
        <v>-6</v>
      </c>
      <c r="Z61" s="111">
        <f>+Z60-Z16</f>
        <v>-30</v>
      </c>
      <c r="AA61" s="111">
        <f t="shared" ref="AA61" si="19">+AA60-AA16</f>
        <v>-18</v>
      </c>
      <c r="AB61" s="111">
        <f t="shared" ref="AB61" si="20">+AB60-AB16</f>
        <v>-12</v>
      </c>
      <c r="AC61" s="111">
        <f t="shared" ref="AC61" si="21">+AC60-AC16</f>
        <v>-75</v>
      </c>
      <c r="AD61" s="111">
        <f t="shared" ref="AD61" si="22">+AD60-AD16</f>
        <v>-44</v>
      </c>
      <c r="AE61" s="111">
        <f t="shared" ref="AE61" si="23">+AE60-AE16</f>
        <v>-31</v>
      </c>
      <c r="AF61" s="111">
        <f t="shared" ref="AF61" si="24">+AF60-AF16</f>
        <v>-72</v>
      </c>
      <c r="AG61" s="111">
        <f t="shared" ref="AG61" si="25">+AG60-AG16</f>
        <v>-44</v>
      </c>
      <c r="AH61" s="111">
        <f t="shared" ref="AH61" si="26">+AH60-AH16</f>
        <v>-28</v>
      </c>
      <c r="AI61" s="111">
        <f t="shared" ref="AI61" si="27">+AI60-AI16</f>
        <v>-7</v>
      </c>
      <c r="AJ61" s="111">
        <f t="shared" ref="AJ61" si="28">+AJ60-AJ16</f>
        <v>-3</v>
      </c>
      <c r="AK61" s="111">
        <f t="shared" ref="AK61" si="29">+AK60-AK16</f>
        <v>-4</v>
      </c>
      <c r="AL61" s="111">
        <f t="shared" ref="AL61" si="30">+AL60-AL16</f>
        <v>-65</v>
      </c>
      <c r="AM61" s="111">
        <f t="shared" ref="AM61" si="31">+AM60-AM16</f>
        <v>-41</v>
      </c>
      <c r="AN61" s="111">
        <f t="shared" ref="AN61" si="32">+AN60-AN16</f>
        <v>-24</v>
      </c>
      <c r="AO61" s="111">
        <f t="shared" ref="AO61" si="33">+AO60-AO16</f>
        <v>-11</v>
      </c>
      <c r="AP61" s="111">
        <f t="shared" ref="AP61" si="34">+AP60-AP16</f>
        <v>0</v>
      </c>
      <c r="AQ61" s="111">
        <f t="shared" ref="AQ61" si="35">+AQ60-AQ16</f>
        <v>0</v>
      </c>
      <c r="AR61" s="111">
        <f t="shared" ref="AR61" si="36">+AR60-AR16</f>
        <v>0</v>
      </c>
      <c r="AS61" s="111">
        <f t="shared" ref="AS61" si="37">+AS60-AS16</f>
        <v>0</v>
      </c>
      <c r="AT61" s="111">
        <f t="shared" ref="AT61" si="38">+AT60-AT16</f>
        <v>0</v>
      </c>
      <c r="AU61" s="111">
        <f t="shared" ref="AU61" si="39">+AU60-AU16</f>
        <v>0</v>
      </c>
      <c r="AV61" s="111">
        <f t="shared" ref="AV61" si="40">+AV60-AV16</f>
        <v>0</v>
      </c>
      <c r="AW61" s="111">
        <f t="shared" ref="AW61" si="41">+AW60-AW16</f>
        <v>0</v>
      </c>
    </row>
    <row r="62" spans="1:53" ht="14.25">
      <c r="A62" s="109" t="s">
        <v>847</v>
      </c>
      <c r="C62" s="111">
        <v>21199</v>
      </c>
      <c r="D62" s="111">
        <v>12813</v>
      </c>
      <c r="E62" s="111">
        <v>8386</v>
      </c>
      <c r="F62" s="111">
        <v>1299</v>
      </c>
      <c r="G62" s="111">
        <v>817</v>
      </c>
      <c r="H62" s="111">
        <v>482</v>
      </c>
      <c r="I62" s="111">
        <v>19534</v>
      </c>
      <c r="J62" s="111">
        <v>11778</v>
      </c>
      <c r="K62" s="111">
        <v>7756</v>
      </c>
      <c r="L62" s="111">
        <v>366</v>
      </c>
      <c r="M62" s="111">
        <v>218</v>
      </c>
      <c r="N62" s="111">
        <v>148</v>
      </c>
      <c r="O62" s="111">
        <v>376</v>
      </c>
      <c r="P62" s="111">
        <v>213</v>
      </c>
      <c r="Q62" s="111">
        <v>163</v>
      </c>
      <c r="R62" s="111">
        <v>90</v>
      </c>
      <c r="S62" s="111">
        <v>52</v>
      </c>
      <c r="T62" s="111">
        <v>38</v>
      </c>
      <c r="U62" s="111">
        <v>16</v>
      </c>
      <c r="V62" s="111">
        <v>10</v>
      </c>
      <c r="W62" s="111">
        <v>6</v>
      </c>
      <c r="Z62" s="111">
        <v>30</v>
      </c>
      <c r="AA62" s="111">
        <v>18</v>
      </c>
      <c r="AB62" s="111">
        <v>12</v>
      </c>
      <c r="AC62" s="111">
        <v>75</v>
      </c>
      <c r="AD62" s="111">
        <v>44</v>
      </c>
      <c r="AE62" s="111">
        <v>31</v>
      </c>
      <c r="AF62" s="111">
        <v>72</v>
      </c>
      <c r="AG62" s="111">
        <v>44</v>
      </c>
      <c r="AH62" s="111">
        <v>28</v>
      </c>
      <c r="AI62" s="111">
        <v>7</v>
      </c>
      <c r="AJ62" s="111">
        <v>3</v>
      </c>
      <c r="AK62" s="111">
        <v>4</v>
      </c>
      <c r="AL62" s="111">
        <v>65</v>
      </c>
      <c r="AM62" s="111">
        <v>41</v>
      </c>
      <c r="AN62" s="111">
        <v>24</v>
      </c>
      <c r="AO62" s="111">
        <v>11</v>
      </c>
      <c r="AP62" s="111">
        <v>5</v>
      </c>
      <c r="AQ62" s="111">
        <v>6</v>
      </c>
      <c r="AR62" s="111">
        <v>52</v>
      </c>
      <c r="AS62" s="111">
        <v>25</v>
      </c>
      <c r="AT62" s="111">
        <v>27</v>
      </c>
      <c r="AU62" s="111">
        <v>30</v>
      </c>
      <c r="AV62" s="111">
        <v>15</v>
      </c>
      <c r="AW62" s="111">
        <v>15</v>
      </c>
    </row>
    <row r="63" spans="1:53" ht="14.25">
      <c r="A63" s="109"/>
      <c r="C63" s="111">
        <f>+C16-C62</f>
        <v>0</v>
      </c>
      <c r="D63" s="111">
        <f t="shared" ref="D63:N63" si="42">+D16-D62</f>
        <v>0</v>
      </c>
      <c r="E63" s="111">
        <f t="shared" si="42"/>
        <v>0</v>
      </c>
      <c r="F63" s="111">
        <f t="shared" si="42"/>
        <v>0</v>
      </c>
      <c r="G63" s="111">
        <f t="shared" si="42"/>
        <v>0</v>
      </c>
      <c r="H63" s="111">
        <f t="shared" si="42"/>
        <v>0</v>
      </c>
      <c r="I63" s="111">
        <f t="shared" si="42"/>
        <v>0</v>
      </c>
      <c r="J63" s="111">
        <f t="shared" si="42"/>
        <v>0</v>
      </c>
      <c r="K63" s="111">
        <f t="shared" si="42"/>
        <v>0</v>
      </c>
      <c r="L63" s="111">
        <f t="shared" si="42"/>
        <v>0</v>
      </c>
      <c r="M63" s="111">
        <f t="shared" si="42"/>
        <v>0</v>
      </c>
      <c r="N63" s="111">
        <f t="shared" si="42"/>
        <v>0</v>
      </c>
      <c r="O63" s="111">
        <f t="shared" ref="O63" si="43">+O16-O62</f>
        <v>0</v>
      </c>
      <c r="P63" s="111">
        <f t="shared" ref="P63" si="44">+P16-P62</f>
        <v>0</v>
      </c>
      <c r="Q63" s="111">
        <f t="shared" ref="Q63" si="45">+Q16-Q62</f>
        <v>0</v>
      </c>
      <c r="R63" s="111">
        <f t="shared" ref="R63" si="46">+R16-R62</f>
        <v>0</v>
      </c>
      <c r="S63" s="111">
        <f t="shared" ref="S63" si="47">+S16-S62</f>
        <v>0</v>
      </c>
      <c r="T63" s="111">
        <f t="shared" ref="T63" si="48">+T16-T62</f>
        <v>0</v>
      </c>
      <c r="U63" s="111">
        <f t="shared" ref="U63" si="49">+U16-U62</f>
        <v>0</v>
      </c>
      <c r="V63" s="111">
        <f t="shared" ref="V63" si="50">+V16-V62</f>
        <v>0</v>
      </c>
      <c r="W63" s="111">
        <f t="shared" ref="W63" si="51">+W16-W62</f>
        <v>0</v>
      </c>
      <c r="Z63" s="111">
        <f t="shared" ref="Z63" si="52">+Z16-Z62</f>
        <v>0</v>
      </c>
      <c r="AA63" s="111">
        <f t="shared" ref="AA63" si="53">+AA16-AA62</f>
        <v>0</v>
      </c>
      <c r="AB63" s="111">
        <f t="shared" ref="AB63" si="54">+AB16-AB62</f>
        <v>0</v>
      </c>
      <c r="AC63" s="111">
        <f t="shared" ref="AC63" si="55">+AC16-AC62</f>
        <v>0</v>
      </c>
      <c r="AD63" s="111">
        <f t="shared" ref="AD63" si="56">+AD16-AD62</f>
        <v>0</v>
      </c>
      <c r="AE63" s="111">
        <f t="shared" ref="AE63" si="57">+AE16-AE62</f>
        <v>0</v>
      </c>
      <c r="AF63" s="111">
        <f t="shared" ref="AF63" si="58">+AF16-AF62</f>
        <v>0</v>
      </c>
      <c r="AG63" s="111">
        <f t="shared" ref="AG63" si="59">+AG16-AG62</f>
        <v>0</v>
      </c>
      <c r="AH63" s="111">
        <f t="shared" ref="AH63" si="60">+AH16-AH62</f>
        <v>0</v>
      </c>
      <c r="AI63" s="111">
        <f t="shared" ref="AI63" si="61">+AI16-AI62</f>
        <v>0</v>
      </c>
      <c r="AJ63" s="111">
        <f t="shared" ref="AJ63" si="62">+AJ16-AJ62</f>
        <v>0</v>
      </c>
      <c r="AK63" s="111">
        <f t="shared" ref="AK63" si="63">+AK16-AK62</f>
        <v>0</v>
      </c>
      <c r="AL63" s="111">
        <f t="shared" ref="AL63" si="64">+AL16-AL62</f>
        <v>0</v>
      </c>
      <c r="AM63" s="111">
        <f t="shared" ref="AM63" si="65">+AM16-AM62</f>
        <v>0</v>
      </c>
      <c r="AN63" s="111">
        <f t="shared" ref="AN63" si="66">+AN16-AN62</f>
        <v>0</v>
      </c>
      <c r="AO63" s="111">
        <f t="shared" ref="AO63" si="67">+AO16-AO62</f>
        <v>0</v>
      </c>
      <c r="AP63" s="111">
        <f t="shared" ref="AP63" si="68">+AP16-AP62</f>
        <v>0</v>
      </c>
      <c r="AQ63" s="111">
        <f t="shared" ref="AQ63" si="69">+AQ16-AQ62</f>
        <v>0</v>
      </c>
      <c r="AR63" s="111">
        <f t="shared" ref="AR63" si="70">+AR16-AR62</f>
        <v>0</v>
      </c>
      <c r="AS63" s="111">
        <f t="shared" ref="AS63" si="71">+AS16-AS62</f>
        <v>0</v>
      </c>
      <c r="AT63" s="111">
        <f t="shared" ref="AT63" si="72">+AT16-AT62</f>
        <v>0</v>
      </c>
      <c r="AU63" s="111">
        <f t="shared" ref="AU63" si="73">+AU16-AU62</f>
        <v>0</v>
      </c>
      <c r="AV63" s="111">
        <f t="shared" ref="AV63" si="74">+AV16-AV62</f>
        <v>0</v>
      </c>
      <c r="AW63" s="111">
        <f t="shared" ref="AW63" si="75">+AW16-AW62</f>
        <v>0</v>
      </c>
    </row>
    <row r="64" spans="1:53" ht="14.25">
      <c r="A64" s="109" t="s">
        <v>848</v>
      </c>
      <c r="C64" s="111">
        <v>21199</v>
      </c>
      <c r="D64" s="111">
        <v>12813</v>
      </c>
      <c r="E64" s="111">
        <v>8386</v>
      </c>
      <c r="F64" s="111">
        <v>1299</v>
      </c>
      <c r="G64" s="111">
        <v>817</v>
      </c>
      <c r="H64" s="111">
        <v>482</v>
      </c>
      <c r="I64" s="111">
        <v>19534</v>
      </c>
      <c r="J64" s="111">
        <v>11778</v>
      </c>
      <c r="K64" s="111">
        <v>7756</v>
      </c>
      <c r="L64" s="111">
        <v>366</v>
      </c>
      <c r="M64" s="111">
        <v>218</v>
      </c>
      <c r="N64" s="111">
        <v>148</v>
      </c>
      <c r="O64" s="111">
        <v>376</v>
      </c>
      <c r="P64" s="111">
        <v>213</v>
      </c>
      <c r="Q64" s="111">
        <v>163</v>
      </c>
      <c r="R64" s="111">
        <v>90</v>
      </c>
      <c r="S64" s="111">
        <v>52</v>
      </c>
      <c r="T64" s="111">
        <v>38</v>
      </c>
      <c r="U64" s="111">
        <v>16</v>
      </c>
      <c r="V64" s="111">
        <v>10</v>
      </c>
      <c r="W64" s="111">
        <v>6</v>
      </c>
      <c r="Z64" s="111">
        <v>30</v>
      </c>
      <c r="AA64" s="111">
        <v>18</v>
      </c>
      <c r="AB64" s="111">
        <v>12</v>
      </c>
      <c r="AC64" s="111">
        <v>75</v>
      </c>
      <c r="AD64" s="111">
        <v>44</v>
      </c>
      <c r="AE64" s="111">
        <v>31</v>
      </c>
      <c r="AF64" s="111">
        <v>72</v>
      </c>
      <c r="AG64" s="111">
        <v>44</v>
      </c>
      <c r="AH64" s="111">
        <v>28</v>
      </c>
      <c r="AI64" s="111">
        <v>7</v>
      </c>
      <c r="AJ64" s="111">
        <v>3</v>
      </c>
      <c r="AK64" s="111">
        <v>4</v>
      </c>
      <c r="AL64" s="111">
        <v>65</v>
      </c>
      <c r="AM64" s="111">
        <v>41</v>
      </c>
      <c r="AN64" s="111">
        <v>24</v>
      </c>
      <c r="AO64" s="111">
        <v>11</v>
      </c>
      <c r="AP64" s="111">
        <v>5</v>
      </c>
      <c r="AQ64" s="111">
        <v>6</v>
      </c>
      <c r="AR64" s="111">
        <v>52</v>
      </c>
      <c r="AS64" s="111">
        <v>25</v>
      </c>
      <c r="AT64" s="111">
        <v>27</v>
      </c>
      <c r="AU64" s="111">
        <v>30</v>
      </c>
      <c r="AV64" s="111">
        <v>15</v>
      </c>
      <c r="AW64" s="111">
        <v>15</v>
      </c>
    </row>
    <row r="65" spans="1:49" ht="14.25">
      <c r="A65" s="109"/>
      <c r="C65" s="111">
        <f>+C64-C16</f>
        <v>0</v>
      </c>
      <c r="D65" s="111">
        <f t="shared" ref="D65:N65" si="76">+D64-D16</f>
        <v>0</v>
      </c>
      <c r="E65" s="111">
        <f t="shared" si="76"/>
        <v>0</v>
      </c>
      <c r="F65" s="111">
        <f t="shared" si="76"/>
        <v>0</v>
      </c>
      <c r="G65" s="111">
        <f t="shared" si="76"/>
        <v>0</v>
      </c>
      <c r="H65" s="111">
        <f t="shared" si="76"/>
        <v>0</v>
      </c>
      <c r="I65" s="111">
        <f t="shared" si="76"/>
        <v>0</v>
      </c>
      <c r="J65" s="111">
        <f t="shared" si="76"/>
        <v>0</v>
      </c>
      <c r="K65" s="111">
        <f t="shared" si="76"/>
        <v>0</v>
      </c>
      <c r="L65" s="111">
        <f t="shared" si="76"/>
        <v>0</v>
      </c>
      <c r="M65" s="111">
        <f t="shared" si="76"/>
        <v>0</v>
      </c>
      <c r="N65" s="111">
        <f t="shared" si="76"/>
        <v>0</v>
      </c>
      <c r="O65" s="111">
        <f t="shared" ref="O65" si="77">+O64-O16</f>
        <v>0</v>
      </c>
      <c r="P65" s="111">
        <f t="shared" ref="P65" si="78">+P64-P16</f>
        <v>0</v>
      </c>
      <c r="Q65" s="111">
        <f t="shared" ref="Q65" si="79">+Q64-Q16</f>
        <v>0</v>
      </c>
      <c r="R65" s="111">
        <f t="shared" ref="R65" si="80">+R64-R16</f>
        <v>0</v>
      </c>
      <c r="S65" s="111">
        <f t="shared" ref="S65" si="81">+S64-S16</f>
        <v>0</v>
      </c>
      <c r="T65" s="111">
        <f t="shared" ref="T65" si="82">+T64-T16</f>
        <v>0</v>
      </c>
      <c r="U65" s="111">
        <f t="shared" ref="U65" si="83">+U64-U16</f>
        <v>0</v>
      </c>
      <c r="V65" s="111">
        <f t="shared" ref="V65" si="84">+V64-V16</f>
        <v>0</v>
      </c>
      <c r="W65" s="111">
        <f t="shared" ref="W65" si="85">+W64-W16</f>
        <v>0</v>
      </c>
      <c r="Z65" s="111">
        <f t="shared" ref="Z65" si="86">+Z64-Z16</f>
        <v>0</v>
      </c>
      <c r="AA65" s="111">
        <f t="shared" ref="AA65" si="87">+AA64-AA16</f>
        <v>0</v>
      </c>
      <c r="AB65" s="111">
        <f t="shared" ref="AB65" si="88">+AB64-AB16</f>
        <v>0</v>
      </c>
      <c r="AC65" s="111">
        <f t="shared" ref="AC65" si="89">+AC64-AC16</f>
        <v>0</v>
      </c>
      <c r="AD65" s="111">
        <f t="shared" ref="AD65" si="90">+AD64-AD16</f>
        <v>0</v>
      </c>
      <c r="AE65" s="111">
        <f t="shared" ref="AE65" si="91">+AE64-AE16</f>
        <v>0</v>
      </c>
      <c r="AF65" s="111">
        <f t="shared" ref="AF65" si="92">+AF64-AF16</f>
        <v>0</v>
      </c>
      <c r="AG65" s="111">
        <f t="shared" ref="AG65" si="93">+AG64-AG16</f>
        <v>0</v>
      </c>
      <c r="AH65" s="111">
        <f t="shared" ref="AH65" si="94">+AH64-AH16</f>
        <v>0</v>
      </c>
      <c r="AI65" s="111">
        <f t="shared" ref="AI65" si="95">+AI64-AI16</f>
        <v>0</v>
      </c>
      <c r="AJ65" s="111">
        <f t="shared" ref="AJ65" si="96">+AJ64-AJ16</f>
        <v>0</v>
      </c>
      <c r="AK65" s="111">
        <f t="shared" ref="AK65" si="97">+AK64-AK16</f>
        <v>0</v>
      </c>
      <c r="AL65" s="111">
        <f t="shared" ref="AL65" si="98">+AL64-AL16</f>
        <v>0</v>
      </c>
      <c r="AM65" s="111">
        <f t="shared" ref="AM65" si="99">+AM64-AM16</f>
        <v>0</v>
      </c>
      <c r="AN65" s="111">
        <f t="shared" ref="AN65" si="100">+AN64-AN16</f>
        <v>0</v>
      </c>
      <c r="AO65" s="111">
        <f t="shared" ref="AO65" si="101">+AO64-AO16</f>
        <v>0</v>
      </c>
      <c r="AP65" s="111">
        <f t="shared" ref="AP65" si="102">+AP64-AP16</f>
        <v>0</v>
      </c>
      <c r="AQ65" s="111">
        <f t="shared" ref="AQ65" si="103">+AQ64-AQ16</f>
        <v>0</v>
      </c>
      <c r="AR65" s="111">
        <f t="shared" ref="AR65" si="104">+AR64-AR16</f>
        <v>0</v>
      </c>
      <c r="AS65" s="111">
        <f t="shared" ref="AS65" si="105">+AS64-AS16</f>
        <v>0</v>
      </c>
      <c r="AT65" s="111">
        <f t="shared" ref="AT65" si="106">+AT64-AT16</f>
        <v>0</v>
      </c>
      <c r="AU65" s="111">
        <f t="shared" ref="AU65" si="107">+AU64-AU16</f>
        <v>0</v>
      </c>
      <c r="AV65" s="111">
        <f t="shared" ref="AV65" si="108">+AV64-AV16</f>
        <v>0</v>
      </c>
      <c r="AW65" s="111">
        <f t="shared" ref="AW65" si="109">+AW64-AW16</f>
        <v>0</v>
      </c>
    </row>
    <row r="66" spans="1:49" ht="14.25">
      <c r="A66" s="109" t="s">
        <v>849</v>
      </c>
      <c r="C66" s="111">
        <v>21199</v>
      </c>
      <c r="D66" s="111">
        <v>12813</v>
      </c>
      <c r="E66" s="111">
        <v>8386</v>
      </c>
      <c r="F66" s="111">
        <v>1299</v>
      </c>
      <c r="G66" s="111">
        <v>817</v>
      </c>
      <c r="H66" s="111">
        <v>482</v>
      </c>
      <c r="I66" s="111">
        <v>19534</v>
      </c>
      <c r="J66" s="111">
        <v>11778</v>
      </c>
      <c r="K66" s="111">
        <v>7756</v>
      </c>
      <c r="L66" s="111">
        <v>366</v>
      </c>
      <c r="M66" s="111">
        <v>218</v>
      </c>
      <c r="N66" s="111">
        <v>148</v>
      </c>
      <c r="O66" s="111">
        <v>376</v>
      </c>
      <c r="P66" s="111">
        <v>213</v>
      </c>
      <c r="Q66" s="111">
        <v>163</v>
      </c>
      <c r="R66" s="111">
        <v>90</v>
      </c>
      <c r="S66" s="111">
        <v>52</v>
      </c>
      <c r="T66" s="111">
        <v>38</v>
      </c>
      <c r="U66" s="111">
        <v>16</v>
      </c>
      <c r="V66" s="111">
        <v>10</v>
      </c>
      <c r="W66" s="111">
        <v>6</v>
      </c>
      <c r="Z66" s="111">
        <v>30</v>
      </c>
      <c r="AA66" s="111">
        <v>18</v>
      </c>
      <c r="AB66" s="111">
        <v>12</v>
      </c>
      <c r="AC66" s="111">
        <v>75</v>
      </c>
      <c r="AD66" s="111">
        <v>44</v>
      </c>
      <c r="AE66" s="111">
        <v>31</v>
      </c>
      <c r="AF66" s="111">
        <v>72</v>
      </c>
      <c r="AG66" s="111">
        <v>44</v>
      </c>
      <c r="AH66" s="111">
        <v>28</v>
      </c>
      <c r="AI66" s="111">
        <v>7</v>
      </c>
      <c r="AJ66" s="111">
        <v>3</v>
      </c>
      <c r="AK66" s="111">
        <v>4</v>
      </c>
      <c r="AL66" s="111">
        <v>65</v>
      </c>
      <c r="AM66" s="111">
        <v>41</v>
      </c>
      <c r="AN66" s="111">
        <v>24</v>
      </c>
      <c r="AO66" s="111">
        <v>11</v>
      </c>
      <c r="AP66" s="111">
        <v>5</v>
      </c>
      <c r="AQ66" s="111">
        <v>6</v>
      </c>
      <c r="AR66" s="111">
        <v>52</v>
      </c>
      <c r="AS66" s="111">
        <v>25</v>
      </c>
      <c r="AT66" s="111">
        <v>27</v>
      </c>
      <c r="AU66" s="111">
        <v>30</v>
      </c>
      <c r="AV66" s="111">
        <v>15</v>
      </c>
      <c r="AW66" s="111">
        <v>15</v>
      </c>
    </row>
    <row r="67" spans="1:49" ht="14.25">
      <c r="A67" s="109"/>
      <c r="C67" s="111">
        <f>+C16-C68</f>
        <v>0</v>
      </c>
      <c r="D67" s="111">
        <f>+D66-D16</f>
        <v>0</v>
      </c>
      <c r="E67" s="111">
        <f t="shared" ref="E67:AW67" si="110">+E66-E16</f>
        <v>0</v>
      </c>
      <c r="F67" s="111">
        <f t="shared" si="110"/>
        <v>0</v>
      </c>
      <c r="G67" s="111">
        <f t="shared" si="110"/>
        <v>0</v>
      </c>
      <c r="H67" s="111">
        <f t="shared" si="110"/>
        <v>0</v>
      </c>
      <c r="I67" s="111">
        <f t="shared" si="110"/>
        <v>0</v>
      </c>
      <c r="J67" s="111">
        <f t="shared" si="110"/>
        <v>0</v>
      </c>
      <c r="K67" s="111">
        <f t="shared" si="110"/>
        <v>0</v>
      </c>
      <c r="L67" s="111">
        <f t="shared" si="110"/>
        <v>0</v>
      </c>
      <c r="M67" s="111">
        <f t="shared" si="110"/>
        <v>0</v>
      </c>
      <c r="N67" s="111">
        <f t="shared" si="110"/>
        <v>0</v>
      </c>
      <c r="O67" s="111">
        <f t="shared" si="110"/>
        <v>0</v>
      </c>
      <c r="P67" s="111">
        <f t="shared" si="110"/>
        <v>0</v>
      </c>
      <c r="Q67" s="111">
        <f t="shared" si="110"/>
        <v>0</v>
      </c>
      <c r="R67" s="111">
        <f t="shared" si="110"/>
        <v>0</v>
      </c>
      <c r="S67" s="111">
        <f t="shared" si="110"/>
        <v>0</v>
      </c>
      <c r="T67" s="111">
        <f t="shared" si="110"/>
        <v>0</v>
      </c>
      <c r="U67" s="111">
        <f t="shared" si="110"/>
        <v>0</v>
      </c>
      <c r="V67" s="111">
        <f t="shared" si="110"/>
        <v>0</v>
      </c>
      <c r="W67" s="111">
        <f t="shared" si="110"/>
        <v>0</v>
      </c>
      <c r="Z67" s="111">
        <f t="shared" si="110"/>
        <v>0</v>
      </c>
      <c r="AA67" s="111">
        <f t="shared" si="110"/>
        <v>0</v>
      </c>
      <c r="AB67" s="111">
        <f t="shared" si="110"/>
        <v>0</v>
      </c>
      <c r="AC67" s="111">
        <f t="shared" si="110"/>
        <v>0</v>
      </c>
      <c r="AD67" s="111">
        <f t="shared" si="110"/>
        <v>0</v>
      </c>
      <c r="AE67" s="111">
        <f t="shared" si="110"/>
        <v>0</v>
      </c>
      <c r="AF67" s="111">
        <f t="shared" si="110"/>
        <v>0</v>
      </c>
      <c r="AG67" s="111">
        <f t="shared" si="110"/>
        <v>0</v>
      </c>
      <c r="AH67" s="111">
        <f t="shared" si="110"/>
        <v>0</v>
      </c>
      <c r="AI67" s="111">
        <f t="shared" si="110"/>
        <v>0</v>
      </c>
      <c r="AJ67" s="111">
        <f t="shared" si="110"/>
        <v>0</v>
      </c>
      <c r="AK67" s="111">
        <f t="shared" si="110"/>
        <v>0</v>
      </c>
      <c r="AL67" s="111">
        <f t="shared" si="110"/>
        <v>0</v>
      </c>
      <c r="AM67" s="111">
        <f t="shared" si="110"/>
        <v>0</v>
      </c>
      <c r="AN67" s="111">
        <f t="shared" si="110"/>
        <v>0</v>
      </c>
      <c r="AO67" s="111">
        <f t="shared" si="110"/>
        <v>0</v>
      </c>
      <c r="AP67" s="111">
        <f t="shared" si="110"/>
        <v>0</v>
      </c>
      <c r="AQ67" s="111">
        <f t="shared" si="110"/>
        <v>0</v>
      </c>
      <c r="AR67" s="111">
        <f t="shared" si="110"/>
        <v>0</v>
      </c>
      <c r="AS67" s="111">
        <f t="shared" si="110"/>
        <v>0</v>
      </c>
      <c r="AT67" s="111">
        <f t="shared" si="110"/>
        <v>0</v>
      </c>
      <c r="AU67" s="111">
        <f t="shared" si="110"/>
        <v>0</v>
      </c>
      <c r="AV67" s="111">
        <f t="shared" si="110"/>
        <v>0</v>
      </c>
      <c r="AW67" s="111">
        <f t="shared" si="110"/>
        <v>0</v>
      </c>
    </row>
    <row r="68" spans="1:49" ht="14.25">
      <c r="A68" s="109" t="s">
        <v>850</v>
      </c>
      <c r="C68" s="111">
        <v>21199</v>
      </c>
      <c r="D68" s="111">
        <v>12813</v>
      </c>
      <c r="E68" s="111">
        <v>8386</v>
      </c>
      <c r="F68" s="111">
        <v>1299</v>
      </c>
      <c r="G68" s="111">
        <v>817</v>
      </c>
      <c r="H68" s="111">
        <v>482</v>
      </c>
      <c r="I68" s="111">
        <v>19534</v>
      </c>
      <c r="J68" s="111">
        <v>11778</v>
      </c>
      <c r="K68" s="111">
        <v>7756</v>
      </c>
      <c r="L68" s="111">
        <v>366</v>
      </c>
      <c r="M68" s="111">
        <v>218</v>
      </c>
      <c r="N68" s="111">
        <v>148</v>
      </c>
      <c r="O68" s="111">
        <v>376</v>
      </c>
      <c r="P68" s="111">
        <v>213</v>
      </c>
      <c r="Q68" s="111">
        <v>163</v>
      </c>
      <c r="R68" s="111">
        <v>90</v>
      </c>
      <c r="S68" s="111">
        <v>52</v>
      </c>
      <c r="T68" s="111">
        <v>38</v>
      </c>
      <c r="U68" s="111">
        <v>16</v>
      </c>
      <c r="V68" s="111">
        <v>10</v>
      </c>
      <c r="W68" s="111">
        <v>6</v>
      </c>
      <c r="Z68" s="111">
        <v>30</v>
      </c>
      <c r="AA68" s="111">
        <v>18</v>
      </c>
      <c r="AB68" s="111">
        <v>12</v>
      </c>
      <c r="AC68" s="111">
        <v>75</v>
      </c>
      <c r="AD68" s="111">
        <v>44</v>
      </c>
      <c r="AE68" s="111">
        <v>31</v>
      </c>
      <c r="AF68" s="111">
        <v>72</v>
      </c>
      <c r="AG68" s="111">
        <v>44</v>
      </c>
      <c r="AH68" s="111">
        <v>28</v>
      </c>
      <c r="AI68" s="111">
        <v>7</v>
      </c>
      <c r="AJ68" s="111">
        <v>3</v>
      </c>
      <c r="AK68" s="111">
        <v>4</v>
      </c>
      <c r="AL68" s="111">
        <v>65</v>
      </c>
      <c r="AM68" s="111">
        <v>41</v>
      </c>
      <c r="AN68" s="111">
        <v>24</v>
      </c>
      <c r="AO68" s="111">
        <v>11</v>
      </c>
      <c r="AP68" s="111">
        <v>5</v>
      </c>
      <c r="AQ68" s="111">
        <v>6</v>
      </c>
      <c r="AR68" s="111">
        <v>52</v>
      </c>
      <c r="AS68" s="111">
        <v>25</v>
      </c>
      <c r="AT68" s="111">
        <v>27</v>
      </c>
      <c r="AU68" s="111">
        <v>30</v>
      </c>
      <c r="AV68" s="111">
        <v>15</v>
      </c>
      <c r="AW68" s="111">
        <v>15</v>
      </c>
    </row>
    <row r="69" spans="1:49" ht="14.25">
      <c r="A69" s="109"/>
      <c r="C69" s="111">
        <f>+C68-C16</f>
        <v>0</v>
      </c>
      <c r="D69" s="111">
        <f t="shared" ref="D69:M69" si="111">+D68-D16</f>
        <v>0</v>
      </c>
      <c r="E69" s="111">
        <f t="shared" si="111"/>
        <v>0</v>
      </c>
      <c r="F69" s="111">
        <f t="shared" si="111"/>
        <v>0</v>
      </c>
      <c r="G69" s="111">
        <f t="shared" si="111"/>
        <v>0</v>
      </c>
      <c r="H69" s="111">
        <f t="shared" si="111"/>
        <v>0</v>
      </c>
      <c r="I69" s="111">
        <f t="shared" si="111"/>
        <v>0</v>
      </c>
      <c r="J69" s="111">
        <f t="shared" si="111"/>
        <v>0</v>
      </c>
      <c r="K69" s="111">
        <f t="shared" si="111"/>
        <v>0</v>
      </c>
      <c r="L69" s="111">
        <f t="shared" si="111"/>
        <v>0</v>
      </c>
      <c r="M69" s="111">
        <f t="shared" si="111"/>
        <v>0</v>
      </c>
      <c r="N69" s="111">
        <f>+N68-N16</f>
        <v>0</v>
      </c>
      <c r="O69" s="111">
        <f t="shared" ref="O69:AW69" si="112">+O68-O16</f>
        <v>0</v>
      </c>
      <c r="P69" s="111">
        <f t="shared" si="112"/>
        <v>0</v>
      </c>
      <c r="Q69" s="111">
        <f t="shared" si="112"/>
        <v>0</v>
      </c>
      <c r="R69" s="111">
        <f t="shared" si="112"/>
        <v>0</v>
      </c>
      <c r="S69" s="111">
        <f t="shared" si="112"/>
        <v>0</v>
      </c>
      <c r="T69" s="111">
        <f t="shared" si="112"/>
        <v>0</v>
      </c>
      <c r="U69" s="111">
        <f t="shared" si="112"/>
        <v>0</v>
      </c>
      <c r="V69" s="111">
        <f t="shared" si="112"/>
        <v>0</v>
      </c>
      <c r="W69" s="111">
        <f t="shared" si="112"/>
        <v>0</v>
      </c>
      <c r="Z69" s="111">
        <f t="shared" si="112"/>
        <v>0</v>
      </c>
      <c r="AA69" s="111">
        <f t="shared" si="112"/>
        <v>0</v>
      </c>
      <c r="AB69" s="111">
        <f t="shared" si="112"/>
        <v>0</v>
      </c>
      <c r="AC69" s="111">
        <f t="shared" si="112"/>
        <v>0</v>
      </c>
      <c r="AD69" s="111">
        <f t="shared" si="112"/>
        <v>0</v>
      </c>
      <c r="AE69" s="111">
        <f t="shared" si="112"/>
        <v>0</v>
      </c>
      <c r="AF69" s="111">
        <f t="shared" si="112"/>
        <v>0</v>
      </c>
      <c r="AG69" s="111">
        <f t="shared" si="112"/>
        <v>0</v>
      </c>
      <c r="AH69" s="111">
        <f t="shared" si="112"/>
        <v>0</v>
      </c>
      <c r="AI69" s="111">
        <f t="shared" si="112"/>
        <v>0</v>
      </c>
      <c r="AJ69" s="111">
        <f t="shared" si="112"/>
        <v>0</v>
      </c>
      <c r="AK69" s="111">
        <f t="shared" si="112"/>
        <v>0</v>
      </c>
      <c r="AL69" s="111">
        <f t="shared" si="112"/>
        <v>0</v>
      </c>
      <c r="AM69" s="111">
        <f t="shared" si="112"/>
        <v>0</v>
      </c>
      <c r="AN69" s="111">
        <f t="shared" si="112"/>
        <v>0</v>
      </c>
      <c r="AO69" s="111">
        <f t="shared" si="112"/>
        <v>0</v>
      </c>
      <c r="AP69" s="111">
        <f t="shared" si="112"/>
        <v>0</v>
      </c>
      <c r="AQ69" s="111">
        <f t="shared" si="112"/>
        <v>0</v>
      </c>
      <c r="AR69" s="111">
        <f t="shared" si="112"/>
        <v>0</v>
      </c>
      <c r="AS69" s="111">
        <f t="shared" si="112"/>
        <v>0</v>
      </c>
      <c r="AT69" s="111">
        <f t="shared" si="112"/>
        <v>0</v>
      </c>
      <c r="AU69" s="111">
        <f t="shared" si="112"/>
        <v>0</v>
      </c>
      <c r="AV69" s="111">
        <f t="shared" si="112"/>
        <v>0</v>
      </c>
      <c r="AW69" s="111">
        <f t="shared" si="112"/>
        <v>0</v>
      </c>
    </row>
    <row r="70" spans="1:49" ht="14.25">
      <c r="A70" s="109"/>
    </row>
    <row r="71" spans="1:49" ht="14.25">
      <c r="A71" s="109"/>
    </row>
    <row r="72" spans="1:49" ht="14.25">
      <c r="A72" s="109"/>
    </row>
  </sheetData>
  <mergeCells count="64">
    <mergeCell ref="AT13:AT14"/>
    <mergeCell ref="AU12:AU14"/>
    <mergeCell ref="AV13:AV14"/>
    <mergeCell ref="AW13:AW14"/>
    <mergeCell ref="D46:P47"/>
    <mergeCell ref="AO12:AO14"/>
    <mergeCell ref="AP13:AP14"/>
    <mergeCell ref="AQ13:AQ14"/>
    <mergeCell ref="AR12:AR14"/>
    <mergeCell ref="AS13:AS14"/>
    <mergeCell ref="U12:U14"/>
    <mergeCell ref="V13:V14"/>
    <mergeCell ref="W13:W14"/>
    <mergeCell ref="X11:X14"/>
    <mergeCell ref="Y11:Y14"/>
    <mergeCell ref="AS12:AT12"/>
    <mergeCell ref="AV12:AW12"/>
    <mergeCell ref="A11:A14"/>
    <mergeCell ref="B11:B14"/>
    <mergeCell ref="C11:C14"/>
    <mergeCell ref="D12:D14"/>
    <mergeCell ref="E12:E14"/>
    <mergeCell ref="F12:F14"/>
    <mergeCell ref="G13:G14"/>
    <mergeCell ref="H13:H14"/>
    <mergeCell ref="I12:I14"/>
    <mergeCell ref="J13:J14"/>
    <mergeCell ref="K13:K14"/>
    <mergeCell ref="L12:L14"/>
    <mergeCell ref="M13:M14"/>
    <mergeCell ref="N13:N14"/>
    <mergeCell ref="V12:W12"/>
    <mergeCell ref="AA12:AB12"/>
    <mergeCell ref="AD12:AE12"/>
    <mergeCell ref="AG12:AH12"/>
    <mergeCell ref="AP12:AQ12"/>
    <mergeCell ref="Z12:Z14"/>
    <mergeCell ref="AA13:AA14"/>
    <mergeCell ref="AB13:AB14"/>
    <mergeCell ref="AC12:AC14"/>
    <mergeCell ref="AD13:AD14"/>
    <mergeCell ref="AE13:AE14"/>
    <mergeCell ref="AF12:AF14"/>
    <mergeCell ref="AG13:AG14"/>
    <mergeCell ref="AH13:AH14"/>
    <mergeCell ref="AI13:AI14"/>
    <mergeCell ref="AL13:AL14"/>
    <mergeCell ref="G12:H12"/>
    <mergeCell ref="J12:K12"/>
    <mergeCell ref="M12:N12"/>
    <mergeCell ref="P12:Q12"/>
    <mergeCell ref="S12:T12"/>
    <mergeCell ref="O12:O14"/>
    <mergeCell ref="P13:P14"/>
    <mergeCell ref="Q13:Q14"/>
    <mergeCell ref="R12:R14"/>
    <mergeCell ref="S13:S14"/>
    <mergeCell ref="T13:T14"/>
    <mergeCell ref="V1:W1"/>
    <mergeCell ref="AT1:AW1"/>
    <mergeCell ref="E4:S4"/>
    <mergeCell ref="B8:F8"/>
    <mergeCell ref="E9:K9"/>
    <mergeCell ref="O9:Q9"/>
  </mergeCells>
  <printOptions horizontalCentered="1"/>
  <pageMargins left="0.2" right="0.2" top="0.57999999999999996" bottom="0.25" header="0.3" footer="0.3"/>
  <pageSetup paperSize="9" scale="58" orientation="landscape" r:id="rId1"/>
  <colBreaks count="2" manualBreakCount="2">
    <brk id="23" max="58" man="1"/>
    <brk id="49" max="4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IB221"/>
  <sheetViews>
    <sheetView view="pageBreakPreview" topLeftCell="A193" zoomScaleNormal="100" workbookViewId="0">
      <selection activeCell="B226" sqref="B226"/>
    </sheetView>
  </sheetViews>
  <sheetFormatPr defaultColWidth="7.42578125" defaultRowHeight="11.25"/>
  <cols>
    <col min="1" max="1" width="42.5703125" style="147" customWidth="1"/>
    <col min="2" max="2" width="17.140625" style="147" customWidth="1"/>
    <col min="3" max="3" width="50.140625" style="147" customWidth="1"/>
    <col min="4" max="4" width="4.42578125" style="148" customWidth="1"/>
    <col min="5" max="7" width="8" style="148" customWidth="1"/>
    <col min="8" max="8" width="9.5703125" style="148" customWidth="1"/>
    <col min="9" max="9" width="8" style="148" customWidth="1"/>
    <col min="10" max="10" width="8.42578125" style="148" customWidth="1"/>
    <col min="11" max="11" width="10.42578125" style="148" customWidth="1"/>
    <col min="12" max="13" width="9.42578125" style="148" customWidth="1"/>
    <col min="14" max="14" width="10.42578125" style="148" customWidth="1"/>
    <col min="15" max="16" width="9.42578125" style="148" customWidth="1"/>
    <col min="17" max="17" width="9" style="148" customWidth="1"/>
    <col min="18" max="178" width="4.28515625" style="148" customWidth="1"/>
    <col min="179" max="179" width="5.85546875" style="148" customWidth="1"/>
    <col min="180" max="180" width="11.7109375" style="148" customWidth="1"/>
    <col min="181" max="187" width="6.42578125" style="148" customWidth="1"/>
    <col min="188" max="188" width="7.140625" style="148" customWidth="1"/>
    <col min="189" max="189" width="6.42578125" style="148" customWidth="1"/>
    <col min="190" max="190" width="5.7109375" style="148" customWidth="1"/>
    <col min="191" max="191" width="6.42578125" style="148" customWidth="1"/>
    <col min="192" max="192" width="5.85546875" style="148" customWidth="1"/>
    <col min="193" max="193" width="7" style="148" customWidth="1"/>
    <col min="194" max="194" width="6.7109375" style="148" customWidth="1"/>
    <col min="195" max="195" width="6.42578125" style="148" customWidth="1"/>
    <col min="196" max="198" width="8.140625" style="148" customWidth="1"/>
    <col min="199" max="205" width="10.42578125" style="148" customWidth="1"/>
    <col min="206" max="206" width="7" style="148" customWidth="1"/>
    <col min="207" max="207" width="6.85546875" style="148" customWidth="1"/>
    <col min="208" max="208" width="6.42578125" style="148" customWidth="1"/>
    <col min="209" max="209" width="6.85546875" style="148" customWidth="1"/>
    <col min="210" max="210" width="6.7109375" style="148" customWidth="1"/>
    <col min="211" max="211" width="6.42578125" style="148" customWidth="1"/>
    <col min="212" max="212" width="5.140625" style="148" customWidth="1"/>
    <col min="213" max="213" width="5.7109375" style="148" customWidth="1"/>
    <col min="214" max="214" width="5.42578125" style="148" customWidth="1"/>
    <col min="215" max="215" width="6.28515625" style="148" customWidth="1"/>
    <col min="216" max="216" width="5.140625" style="148" customWidth="1"/>
    <col min="217" max="219" width="7.42578125" style="148" customWidth="1"/>
    <col min="220" max="16384" width="7.42578125" style="149"/>
  </cols>
  <sheetData>
    <row r="1" spans="1:236" ht="32.25" customHeight="1">
      <c r="A1" s="150"/>
      <c r="B1" s="150"/>
      <c r="C1" s="150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779" t="s">
        <v>656</v>
      </c>
      <c r="O1" s="779"/>
      <c r="P1" s="77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  <c r="EX1" s="149"/>
      <c r="FO1" s="149"/>
      <c r="FP1" s="149"/>
      <c r="FQ1" s="149"/>
      <c r="FR1" s="149"/>
      <c r="FS1" s="149"/>
      <c r="FT1" s="149"/>
      <c r="FU1" s="149"/>
      <c r="FV1" s="149"/>
      <c r="FW1" s="149"/>
      <c r="FX1" s="149"/>
      <c r="FY1" s="149"/>
      <c r="FZ1" s="149"/>
      <c r="GA1" s="149"/>
      <c r="GB1" s="149"/>
      <c r="GC1" s="149"/>
      <c r="GT1" s="149"/>
      <c r="GU1" s="149"/>
      <c r="GV1" s="149"/>
      <c r="GW1" s="149"/>
      <c r="GX1" s="149"/>
      <c r="GY1" s="149"/>
      <c r="GZ1" s="149"/>
      <c r="HA1" s="149"/>
      <c r="HB1" s="149"/>
      <c r="HC1" s="149"/>
      <c r="HD1" s="149"/>
      <c r="HE1" s="149"/>
      <c r="HF1" s="149"/>
      <c r="HG1" s="149"/>
      <c r="HH1" s="149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</row>
    <row r="2" spans="1:236" ht="19.5" customHeight="1">
      <c r="A2" s="150"/>
      <c r="B2" s="150"/>
      <c r="C2" s="150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FO2" s="149"/>
      <c r="FP2" s="149"/>
      <c r="FQ2" s="149"/>
      <c r="FR2" s="149"/>
      <c r="FS2" s="149"/>
      <c r="FT2" s="149"/>
      <c r="FU2" s="149"/>
      <c r="FV2" s="149"/>
      <c r="FW2" s="149"/>
      <c r="FX2" s="149"/>
      <c r="FY2" s="149"/>
      <c r="FZ2" s="149"/>
      <c r="GA2" s="149"/>
      <c r="GB2" s="149"/>
      <c r="GC2" s="149"/>
      <c r="GT2" s="149"/>
      <c r="GU2" s="149"/>
      <c r="GV2" s="149"/>
      <c r="GW2" s="149"/>
      <c r="GX2" s="149"/>
      <c r="GY2" s="149"/>
      <c r="GZ2" s="149"/>
      <c r="HA2" s="149"/>
      <c r="HB2" s="149"/>
      <c r="HC2" s="149"/>
      <c r="HD2" s="149"/>
      <c r="HE2" s="149"/>
      <c r="HF2" s="149"/>
      <c r="HG2" s="149"/>
      <c r="HH2" s="149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</row>
    <row r="3" spans="1:236" ht="19.5" customHeight="1">
      <c r="A3" s="150"/>
      <c r="B3" s="150"/>
      <c r="C3" s="150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FO3" s="149"/>
      <c r="FP3" s="149"/>
      <c r="FQ3" s="149"/>
      <c r="FR3" s="149"/>
      <c r="FS3" s="149"/>
      <c r="FT3" s="149"/>
      <c r="FU3" s="149"/>
      <c r="FV3" s="149"/>
      <c r="FW3" s="149"/>
      <c r="FX3" s="149"/>
      <c r="FY3" s="149"/>
      <c r="FZ3" s="149"/>
      <c r="GA3" s="149"/>
      <c r="GB3" s="149"/>
      <c r="GC3" s="149"/>
      <c r="GT3" s="149"/>
      <c r="GU3" s="149"/>
      <c r="GV3" s="149"/>
      <c r="GW3" s="149"/>
      <c r="GX3" s="149"/>
      <c r="GY3" s="149"/>
      <c r="GZ3" s="149"/>
      <c r="HA3" s="149"/>
      <c r="HB3" s="149"/>
      <c r="HC3" s="149"/>
      <c r="HD3" s="149"/>
      <c r="HE3" s="149"/>
      <c r="HF3" s="149"/>
      <c r="HG3" s="149"/>
      <c r="HH3" s="149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</row>
    <row r="4" spans="1:236" ht="57.75" customHeight="1">
      <c r="B4" s="780" t="s">
        <v>832</v>
      </c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152"/>
      <c r="P4" s="152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3"/>
      <c r="EP4" s="203"/>
      <c r="EQ4" s="203"/>
      <c r="ER4" s="203"/>
      <c r="ES4" s="203"/>
      <c r="ET4" s="203"/>
      <c r="EU4" s="203"/>
      <c r="EV4" s="203"/>
      <c r="EW4" s="203"/>
      <c r="EX4" s="203"/>
      <c r="EY4" s="203"/>
      <c r="EZ4" s="203"/>
      <c r="FA4" s="203"/>
      <c r="FB4" s="203"/>
      <c r="FC4" s="203"/>
      <c r="FD4" s="203"/>
      <c r="FE4" s="203"/>
      <c r="FF4" s="203"/>
      <c r="FG4" s="203"/>
      <c r="FH4" s="203"/>
      <c r="FI4" s="203"/>
      <c r="FJ4" s="203"/>
      <c r="FK4" s="203"/>
      <c r="FL4" s="203"/>
      <c r="FM4" s="203"/>
      <c r="FN4" s="203"/>
      <c r="FO4" s="203"/>
      <c r="FP4" s="203"/>
      <c r="FQ4" s="203"/>
      <c r="FR4" s="203"/>
      <c r="FS4" s="203"/>
      <c r="FT4" s="203"/>
      <c r="FU4" s="203"/>
      <c r="FV4" s="203"/>
      <c r="FW4" s="203"/>
      <c r="FX4" s="203"/>
      <c r="FY4" s="203"/>
      <c r="FZ4" s="203"/>
      <c r="GA4" s="203"/>
      <c r="GB4" s="203"/>
      <c r="GC4" s="203"/>
      <c r="GD4" s="203"/>
      <c r="GE4" s="203"/>
      <c r="GF4" s="203"/>
      <c r="GG4" s="203"/>
      <c r="GH4" s="203"/>
      <c r="GI4" s="203"/>
      <c r="GJ4" s="203"/>
      <c r="GK4" s="203"/>
      <c r="GL4" s="203"/>
      <c r="GM4" s="203"/>
      <c r="GN4" s="203"/>
      <c r="GO4" s="203"/>
      <c r="GP4" s="203"/>
      <c r="GQ4" s="203"/>
      <c r="GR4" s="203"/>
      <c r="GS4" s="203"/>
      <c r="GT4" s="203"/>
      <c r="GU4" s="203"/>
      <c r="GV4" s="203"/>
      <c r="GW4" s="203"/>
      <c r="GX4" s="203"/>
      <c r="GY4" s="203"/>
      <c r="GZ4" s="203"/>
      <c r="HA4" s="203"/>
      <c r="HB4" s="203"/>
      <c r="HC4" s="203"/>
      <c r="HD4" s="203"/>
      <c r="HE4" s="203"/>
      <c r="HF4" s="203"/>
      <c r="HG4" s="203"/>
      <c r="HH4" s="203"/>
      <c r="HI4" s="203"/>
      <c r="HJ4" s="203"/>
      <c r="HK4" s="203"/>
    </row>
    <row r="5" spans="1:236" ht="28.5" customHeight="1">
      <c r="A5" s="151"/>
      <c r="B5" s="151"/>
      <c r="C5" s="151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</row>
    <row r="6" spans="1:236" ht="19.5" customHeight="1">
      <c r="A6" s="153"/>
      <c r="B6" s="153"/>
      <c r="C6" s="153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1:236" ht="34.5" customHeight="1">
      <c r="A7" s="155"/>
      <c r="B7" s="155"/>
      <c r="C7" s="155"/>
      <c r="D7" s="156"/>
      <c r="E7" s="156"/>
      <c r="F7" s="156"/>
      <c r="G7" s="156"/>
      <c r="H7" s="156"/>
      <c r="I7" s="156"/>
      <c r="J7" s="156"/>
      <c r="K7" s="111"/>
      <c r="L7" s="111"/>
      <c r="M7" s="156"/>
      <c r="N7" s="156"/>
      <c r="O7" s="156"/>
      <c r="P7" s="156"/>
    </row>
    <row r="8" spans="1:236" ht="18" customHeight="1">
      <c r="A8" s="157"/>
      <c r="B8" s="157"/>
      <c r="C8" s="157"/>
      <c r="D8" s="158"/>
      <c r="E8" s="158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</row>
    <row r="9" spans="1:236">
      <c r="A9" s="786" t="s">
        <v>137</v>
      </c>
      <c r="B9" s="786" t="s">
        <v>138</v>
      </c>
      <c r="C9" s="786" t="s">
        <v>657</v>
      </c>
      <c r="D9" s="786" t="s">
        <v>5</v>
      </c>
      <c r="E9" s="789" t="s">
        <v>642</v>
      </c>
      <c r="F9" s="781"/>
      <c r="G9" s="781"/>
      <c r="H9" s="781"/>
      <c r="I9" s="781"/>
      <c r="J9" s="781"/>
      <c r="K9" s="781"/>
      <c r="L9" s="781"/>
      <c r="M9" s="781"/>
      <c r="N9" s="781"/>
      <c r="O9" s="781"/>
      <c r="P9" s="782"/>
    </row>
    <row r="10" spans="1:236" ht="18" customHeight="1">
      <c r="A10" s="787"/>
      <c r="B10" s="787"/>
      <c r="C10" s="787"/>
      <c r="D10" s="787"/>
      <c r="E10" s="790"/>
      <c r="F10" s="792" t="s">
        <v>117</v>
      </c>
      <c r="G10" s="792" t="s">
        <v>119</v>
      </c>
      <c r="H10" s="789" t="s">
        <v>16</v>
      </c>
      <c r="I10" s="193"/>
      <c r="J10" s="194"/>
      <c r="K10" s="789" t="s">
        <v>15</v>
      </c>
      <c r="L10" s="195"/>
      <c r="M10" s="194"/>
      <c r="N10" s="789" t="s">
        <v>17</v>
      </c>
      <c r="O10" s="195"/>
      <c r="P10" s="196"/>
    </row>
    <row r="11" spans="1:236" ht="20.25" customHeight="1">
      <c r="A11" s="788"/>
      <c r="B11" s="788"/>
      <c r="C11" s="788"/>
      <c r="D11" s="788"/>
      <c r="E11" s="791"/>
      <c r="F11" s="792"/>
      <c r="G11" s="792"/>
      <c r="H11" s="791"/>
      <c r="I11" s="159" t="s">
        <v>117</v>
      </c>
      <c r="J11" s="159" t="s">
        <v>119</v>
      </c>
      <c r="K11" s="788"/>
      <c r="L11" s="159" t="s">
        <v>117</v>
      </c>
      <c r="M11" s="159" t="s">
        <v>119</v>
      </c>
      <c r="N11" s="788"/>
      <c r="O11" s="159" t="s">
        <v>117</v>
      </c>
      <c r="P11" s="197" t="s">
        <v>119</v>
      </c>
    </row>
    <row r="12" spans="1:236" s="143" customFormat="1" ht="27" customHeight="1">
      <c r="A12" s="159" t="s">
        <v>31</v>
      </c>
      <c r="B12" s="160" t="s">
        <v>32</v>
      </c>
      <c r="C12" s="159" t="s">
        <v>146</v>
      </c>
      <c r="D12" s="159" t="s">
        <v>658</v>
      </c>
      <c r="E12" s="161">
        <v>1</v>
      </c>
      <c r="F12" s="161">
        <v>2</v>
      </c>
      <c r="G12" s="161">
        <v>3</v>
      </c>
      <c r="H12" s="161">
        <v>4</v>
      </c>
      <c r="I12" s="161">
        <v>5</v>
      </c>
      <c r="J12" s="161">
        <v>6</v>
      </c>
      <c r="K12" s="161">
        <v>7</v>
      </c>
      <c r="L12" s="161">
        <v>8</v>
      </c>
      <c r="M12" s="161">
        <v>9</v>
      </c>
      <c r="N12" s="161">
        <v>10</v>
      </c>
      <c r="O12" s="161">
        <v>11</v>
      </c>
      <c r="P12" s="161">
        <v>12</v>
      </c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  <c r="EN12" s="204"/>
      <c r="EO12" s="204"/>
      <c r="EP12" s="204"/>
      <c r="EQ12" s="204"/>
      <c r="ER12" s="204"/>
      <c r="ES12" s="204"/>
      <c r="ET12" s="204"/>
      <c r="EU12" s="204"/>
      <c r="EV12" s="204"/>
      <c r="EW12" s="204"/>
      <c r="EX12" s="204"/>
      <c r="EY12" s="204"/>
      <c r="EZ12" s="204"/>
      <c r="FA12" s="204"/>
      <c r="FB12" s="204"/>
      <c r="FC12" s="204"/>
      <c r="FD12" s="204"/>
      <c r="FE12" s="204"/>
      <c r="FF12" s="204"/>
      <c r="FG12" s="204"/>
      <c r="FH12" s="204"/>
      <c r="FI12" s="204"/>
      <c r="FJ12" s="204"/>
      <c r="FK12" s="204"/>
      <c r="FL12" s="204"/>
      <c r="FM12" s="204"/>
      <c r="FN12" s="204"/>
      <c r="FO12" s="204"/>
      <c r="FP12" s="204"/>
      <c r="FQ12" s="204"/>
      <c r="FR12" s="204"/>
      <c r="FS12" s="204"/>
      <c r="FT12" s="204"/>
      <c r="FU12" s="204"/>
      <c r="FV12" s="204"/>
      <c r="FW12" s="204"/>
      <c r="FX12" s="204"/>
      <c r="FY12" s="204"/>
      <c r="FZ12" s="204"/>
      <c r="GA12" s="204"/>
      <c r="GB12" s="204"/>
      <c r="GC12" s="204"/>
      <c r="GD12" s="204"/>
      <c r="GE12" s="204"/>
      <c r="GF12" s="204"/>
      <c r="GG12" s="204"/>
      <c r="GH12" s="204"/>
      <c r="GI12" s="204"/>
      <c r="GJ12" s="204"/>
      <c r="GK12" s="204"/>
      <c r="GL12" s="204"/>
      <c r="GM12" s="204"/>
      <c r="GN12" s="204"/>
      <c r="GO12" s="204"/>
      <c r="GP12" s="204"/>
      <c r="GQ12" s="204"/>
      <c r="GR12" s="204"/>
      <c r="GS12" s="204"/>
      <c r="GT12" s="204"/>
      <c r="GU12" s="204"/>
      <c r="GV12" s="204"/>
      <c r="GW12" s="204"/>
      <c r="GX12" s="204"/>
      <c r="GY12" s="204"/>
      <c r="GZ12" s="204"/>
      <c r="HA12" s="204"/>
      <c r="HB12" s="204"/>
      <c r="HC12" s="204"/>
      <c r="HD12" s="204"/>
      <c r="HE12" s="204"/>
      <c r="HF12" s="204"/>
      <c r="HG12" s="204"/>
      <c r="HH12" s="204"/>
      <c r="HI12" s="204"/>
      <c r="HJ12" s="204"/>
      <c r="HK12" s="204"/>
    </row>
    <row r="13" spans="1:236" s="144" customFormat="1" ht="12" customHeight="1">
      <c r="A13" s="162" t="s">
        <v>659</v>
      </c>
      <c r="B13" s="163"/>
      <c r="C13" s="164"/>
      <c r="D13" s="165">
        <v>1</v>
      </c>
      <c r="E13" s="165">
        <f>+E16+E39+E55+E61+E75+E77+E84+E106+E127+E132+E149+E164+E200+E203+E210+E14</f>
        <v>21199</v>
      </c>
      <c r="F13" s="165">
        <f t="shared" ref="F13:P13" si="0">+F16+F39+F55+F61+F75+F77+F84+F106+F127+F132+F149+F164+F200+F203+F210+F14</f>
        <v>12813</v>
      </c>
      <c r="G13" s="165">
        <f t="shared" si="0"/>
        <v>8386</v>
      </c>
      <c r="H13" s="165">
        <f t="shared" si="0"/>
        <v>1299</v>
      </c>
      <c r="I13" s="165">
        <f t="shared" si="0"/>
        <v>817</v>
      </c>
      <c r="J13" s="165">
        <f t="shared" si="0"/>
        <v>482</v>
      </c>
      <c r="K13" s="165">
        <f t="shared" si="0"/>
        <v>19534</v>
      </c>
      <c r="L13" s="165">
        <f t="shared" si="0"/>
        <v>11778</v>
      </c>
      <c r="M13" s="165">
        <f t="shared" si="0"/>
        <v>7756</v>
      </c>
      <c r="N13" s="165">
        <f t="shared" si="0"/>
        <v>366</v>
      </c>
      <c r="O13" s="165">
        <f t="shared" si="0"/>
        <v>218</v>
      </c>
      <c r="P13" s="165">
        <f t="shared" si="0"/>
        <v>148</v>
      </c>
      <c r="Q13" s="205"/>
      <c r="R13" s="205">
        <f>+E13-F13-G13</f>
        <v>0</v>
      </c>
      <c r="S13" s="205">
        <f>+E13-H13-K13-N13</f>
        <v>0</v>
      </c>
      <c r="T13" s="205">
        <f>+H13-I13-J13</f>
        <v>0</v>
      </c>
      <c r="U13" s="205">
        <f>+K13-L13-M13</f>
        <v>0</v>
      </c>
      <c r="V13" s="205">
        <f>+N13-O13-P13</f>
        <v>0</v>
      </c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  <c r="FL13" s="205"/>
      <c r="FM13" s="205"/>
      <c r="FN13" s="205"/>
      <c r="FO13" s="205"/>
      <c r="FP13" s="205"/>
      <c r="FQ13" s="205"/>
      <c r="FR13" s="205"/>
      <c r="FS13" s="205"/>
      <c r="FT13" s="205"/>
      <c r="FU13" s="205"/>
      <c r="FV13" s="205"/>
      <c r="FW13" s="205"/>
      <c r="FX13" s="205"/>
      <c r="FY13" s="205"/>
      <c r="FZ13" s="205"/>
      <c r="GA13" s="205"/>
      <c r="GB13" s="205"/>
      <c r="GC13" s="205"/>
      <c r="GD13" s="205"/>
      <c r="GE13" s="205"/>
      <c r="GF13" s="205"/>
      <c r="GG13" s="205"/>
      <c r="GH13" s="205"/>
      <c r="GI13" s="205"/>
      <c r="GJ13" s="205"/>
      <c r="GK13" s="205"/>
      <c r="GL13" s="205"/>
      <c r="GM13" s="205"/>
      <c r="GN13" s="205"/>
      <c r="GO13" s="205"/>
      <c r="GP13" s="205"/>
      <c r="GQ13" s="205"/>
      <c r="GR13" s="205"/>
      <c r="GS13" s="205"/>
      <c r="GT13" s="205"/>
      <c r="GU13" s="205"/>
      <c r="GV13" s="205"/>
      <c r="GW13" s="205"/>
      <c r="GX13" s="205"/>
      <c r="GY13" s="205"/>
      <c r="GZ13" s="205"/>
      <c r="HA13" s="205"/>
      <c r="HB13" s="205"/>
      <c r="HC13" s="205"/>
      <c r="HD13" s="205"/>
      <c r="HE13" s="205"/>
      <c r="HF13" s="205"/>
      <c r="HG13" s="205"/>
      <c r="HH13" s="205"/>
      <c r="HI13" s="205"/>
      <c r="HJ13" s="205"/>
      <c r="HK13" s="205"/>
    </row>
    <row r="14" spans="1:236" s="145" customFormat="1" ht="12" customHeight="1">
      <c r="A14" s="166" t="s">
        <v>660</v>
      </c>
      <c r="B14" s="167"/>
      <c r="C14" s="168"/>
      <c r="D14" s="169">
        <v>2</v>
      </c>
      <c r="E14" s="169">
        <f>+E15</f>
        <v>16</v>
      </c>
      <c r="F14" s="169">
        <f t="shared" ref="F14:P14" si="1">+F15</f>
        <v>8</v>
      </c>
      <c r="G14" s="169">
        <f t="shared" si="1"/>
        <v>8</v>
      </c>
      <c r="H14" s="169">
        <f t="shared" si="1"/>
        <v>16</v>
      </c>
      <c r="I14" s="169">
        <f t="shared" si="1"/>
        <v>8</v>
      </c>
      <c r="J14" s="169">
        <f t="shared" si="1"/>
        <v>8</v>
      </c>
      <c r="K14" s="169">
        <f t="shared" si="1"/>
        <v>0</v>
      </c>
      <c r="L14" s="169">
        <f t="shared" si="1"/>
        <v>0</v>
      </c>
      <c r="M14" s="169">
        <f t="shared" si="1"/>
        <v>0</v>
      </c>
      <c r="N14" s="169">
        <f t="shared" si="1"/>
        <v>0</v>
      </c>
      <c r="O14" s="169">
        <f t="shared" si="1"/>
        <v>0</v>
      </c>
      <c r="P14" s="169">
        <f t="shared" si="1"/>
        <v>0</v>
      </c>
      <c r="Q14" s="205"/>
      <c r="R14" s="205">
        <f t="shared" ref="R14:R77" si="2">+E14-F14-G14</f>
        <v>0</v>
      </c>
      <c r="S14" s="205">
        <f t="shared" ref="S14:S77" si="3">+E14-H14-K14-N14</f>
        <v>0</v>
      </c>
      <c r="T14" s="205">
        <f t="shared" ref="T14:T77" si="4">+H14-I14-J14</f>
        <v>0</v>
      </c>
      <c r="U14" s="205">
        <f t="shared" ref="U14:U77" si="5">+K14-L14-M14</f>
        <v>0</v>
      </c>
      <c r="V14" s="205">
        <f t="shared" ref="V14:V77" si="6">+N14-O14-P14</f>
        <v>0</v>
      </c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5"/>
      <c r="FL14" s="205"/>
      <c r="FM14" s="205"/>
      <c r="FN14" s="205"/>
      <c r="FO14" s="205"/>
      <c r="FP14" s="205"/>
      <c r="FQ14" s="205"/>
      <c r="FR14" s="205"/>
      <c r="FS14" s="205"/>
      <c r="FT14" s="205"/>
      <c r="FU14" s="205"/>
      <c r="FV14" s="205"/>
      <c r="FW14" s="205"/>
      <c r="FX14" s="205"/>
      <c r="FY14" s="205"/>
      <c r="FZ14" s="205"/>
      <c r="GA14" s="205"/>
      <c r="GB14" s="205"/>
      <c r="GC14" s="205"/>
      <c r="GD14" s="205"/>
      <c r="GE14" s="205"/>
      <c r="GF14" s="205"/>
      <c r="GG14" s="205"/>
      <c r="GH14" s="205"/>
      <c r="GI14" s="205"/>
      <c r="GJ14" s="205"/>
      <c r="GK14" s="205"/>
      <c r="GL14" s="205"/>
      <c r="GM14" s="205"/>
      <c r="GN14" s="205"/>
      <c r="GO14" s="205"/>
      <c r="GP14" s="205"/>
      <c r="GQ14" s="205"/>
      <c r="GR14" s="205"/>
      <c r="GS14" s="205"/>
      <c r="GT14" s="205"/>
      <c r="GU14" s="205"/>
      <c r="GV14" s="205"/>
      <c r="GW14" s="205"/>
      <c r="GX14" s="205"/>
      <c r="GY14" s="205"/>
      <c r="GZ14" s="205"/>
      <c r="HA14" s="205"/>
      <c r="HB14" s="205"/>
      <c r="HC14" s="205"/>
      <c r="HD14" s="205"/>
      <c r="HE14" s="205"/>
      <c r="HF14" s="205"/>
      <c r="HG14" s="205"/>
      <c r="HH14" s="205"/>
      <c r="HI14" s="205"/>
      <c r="HJ14" s="205"/>
      <c r="HK14" s="205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</row>
    <row r="15" spans="1:236" ht="12" customHeight="1">
      <c r="A15" s="170" t="s">
        <v>149</v>
      </c>
      <c r="B15" s="171" t="s">
        <v>661</v>
      </c>
      <c r="C15" s="170" t="s">
        <v>151</v>
      </c>
      <c r="D15" s="161">
        <v>3</v>
      </c>
      <c r="E15" s="161">
        <v>16</v>
      </c>
      <c r="F15" s="161">
        <v>8</v>
      </c>
      <c r="G15" s="161">
        <v>8</v>
      </c>
      <c r="H15" s="172">
        <v>16</v>
      </c>
      <c r="I15" s="172">
        <v>8</v>
      </c>
      <c r="J15" s="172">
        <v>8</v>
      </c>
      <c r="K15" s="172">
        <f>+L15+M15</f>
        <v>0</v>
      </c>
      <c r="L15" s="172">
        <v>0</v>
      </c>
      <c r="M15" s="172">
        <v>0</v>
      </c>
      <c r="N15" s="172">
        <f>+O15+P15</f>
        <v>0</v>
      </c>
      <c r="O15" s="161">
        <v>0</v>
      </c>
      <c r="P15" s="161">
        <v>0</v>
      </c>
      <c r="R15" s="205">
        <f t="shared" si="2"/>
        <v>0</v>
      </c>
      <c r="S15" s="205">
        <f t="shared" si="3"/>
        <v>0</v>
      </c>
      <c r="T15" s="205">
        <f t="shared" si="4"/>
        <v>0</v>
      </c>
      <c r="U15" s="205">
        <f t="shared" si="5"/>
        <v>0</v>
      </c>
      <c r="V15" s="205">
        <f t="shared" si="6"/>
        <v>0</v>
      </c>
    </row>
    <row r="16" spans="1:236" s="145" customFormat="1" ht="12" customHeight="1">
      <c r="A16" s="783" t="s">
        <v>662</v>
      </c>
      <c r="B16" s="784"/>
      <c r="C16" s="785"/>
      <c r="D16" s="169">
        <v>4</v>
      </c>
      <c r="E16" s="169">
        <v>1085</v>
      </c>
      <c r="F16" s="169">
        <v>531</v>
      </c>
      <c r="G16" s="169">
        <v>554</v>
      </c>
      <c r="H16" s="169">
        <f t="shared" ref="H16:M16" si="7">+SUM(H17:H38)</f>
        <v>78</v>
      </c>
      <c r="I16" s="169">
        <f t="shared" si="7"/>
        <v>42</v>
      </c>
      <c r="J16" s="169">
        <f t="shared" si="7"/>
        <v>36</v>
      </c>
      <c r="K16" s="169">
        <f t="shared" si="7"/>
        <v>992</v>
      </c>
      <c r="L16" s="169">
        <f t="shared" si="7"/>
        <v>476</v>
      </c>
      <c r="M16" s="169">
        <f t="shared" si="7"/>
        <v>516</v>
      </c>
      <c r="N16" s="169">
        <v>15</v>
      </c>
      <c r="O16" s="169">
        <v>13</v>
      </c>
      <c r="P16" s="169">
        <v>2</v>
      </c>
      <c r="Q16" s="205"/>
      <c r="R16" s="205">
        <f t="shared" si="2"/>
        <v>0</v>
      </c>
      <c r="S16" s="205">
        <f t="shared" si="3"/>
        <v>0</v>
      </c>
      <c r="T16" s="205">
        <f t="shared" si="4"/>
        <v>0</v>
      </c>
      <c r="U16" s="205">
        <f t="shared" si="5"/>
        <v>0</v>
      </c>
      <c r="V16" s="205">
        <f t="shared" si="6"/>
        <v>0</v>
      </c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5"/>
      <c r="EZ16" s="205"/>
      <c r="FA16" s="205"/>
      <c r="FB16" s="205"/>
      <c r="FC16" s="205"/>
      <c r="FD16" s="205"/>
      <c r="FE16" s="205"/>
      <c r="FF16" s="205"/>
      <c r="FG16" s="205"/>
      <c r="FH16" s="205"/>
      <c r="FI16" s="205"/>
      <c r="FJ16" s="205"/>
      <c r="FK16" s="205"/>
      <c r="FL16" s="205"/>
      <c r="FM16" s="205"/>
      <c r="FN16" s="205"/>
      <c r="FO16" s="205"/>
      <c r="FP16" s="205"/>
      <c r="FQ16" s="205"/>
      <c r="FR16" s="205"/>
      <c r="FS16" s="205"/>
      <c r="FT16" s="205"/>
      <c r="FU16" s="205"/>
      <c r="FV16" s="205"/>
      <c r="FW16" s="205"/>
      <c r="FX16" s="205"/>
      <c r="FY16" s="205"/>
      <c r="FZ16" s="205"/>
      <c r="GA16" s="205"/>
      <c r="GB16" s="205"/>
      <c r="GC16" s="205"/>
      <c r="GD16" s="205"/>
      <c r="GE16" s="205"/>
      <c r="GF16" s="205"/>
      <c r="GG16" s="205"/>
      <c r="GH16" s="205"/>
      <c r="GI16" s="205"/>
      <c r="GJ16" s="205"/>
      <c r="GK16" s="205"/>
      <c r="GL16" s="205"/>
      <c r="GM16" s="205"/>
      <c r="GN16" s="205"/>
      <c r="GO16" s="205"/>
      <c r="GP16" s="205"/>
      <c r="GQ16" s="205"/>
      <c r="GR16" s="205"/>
      <c r="GS16" s="205"/>
      <c r="GT16" s="205"/>
      <c r="GU16" s="205"/>
      <c r="GV16" s="205"/>
      <c r="GW16" s="205"/>
      <c r="GX16" s="205"/>
      <c r="GY16" s="205"/>
      <c r="GZ16" s="205"/>
      <c r="HA16" s="205"/>
      <c r="HB16" s="205"/>
      <c r="HC16" s="205"/>
      <c r="HD16" s="205"/>
      <c r="HE16" s="205"/>
      <c r="HF16" s="205"/>
      <c r="HG16" s="205"/>
      <c r="HH16" s="205"/>
      <c r="HI16" s="205"/>
      <c r="HJ16" s="205"/>
      <c r="HK16" s="205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</row>
    <row r="17" spans="1:236" ht="12" customHeight="1">
      <c r="A17" s="173" t="s">
        <v>154</v>
      </c>
      <c r="B17" s="174" t="s">
        <v>663</v>
      </c>
      <c r="C17" s="173" t="s">
        <v>664</v>
      </c>
      <c r="D17" s="161">
        <v>5</v>
      </c>
      <c r="E17" s="161">
        <v>29</v>
      </c>
      <c r="F17" s="161">
        <v>13</v>
      </c>
      <c r="G17" s="161">
        <v>16</v>
      </c>
      <c r="H17" s="172">
        <v>21</v>
      </c>
      <c r="I17" s="172">
        <v>11</v>
      </c>
      <c r="J17" s="172">
        <v>10</v>
      </c>
      <c r="K17" s="172">
        <v>8</v>
      </c>
      <c r="L17" s="172">
        <v>2</v>
      </c>
      <c r="M17" s="172">
        <v>6</v>
      </c>
      <c r="N17" s="172">
        <v>0</v>
      </c>
      <c r="O17" s="161">
        <v>0</v>
      </c>
      <c r="P17" s="161">
        <v>0</v>
      </c>
      <c r="R17" s="205">
        <f t="shared" si="2"/>
        <v>0</v>
      </c>
      <c r="S17" s="205">
        <f t="shared" si="3"/>
        <v>0</v>
      </c>
      <c r="T17" s="205">
        <f t="shared" si="4"/>
        <v>0</v>
      </c>
      <c r="U17" s="205">
        <f t="shared" si="5"/>
        <v>0</v>
      </c>
      <c r="V17" s="205">
        <f t="shared" si="6"/>
        <v>0</v>
      </c>
    </row>
    <row r="18" spans="1:236" s="146" customFormat="1" ht="12" customHeight="1">
      <c r="A18" s="173" t="s">
        <v>154</v>
      </c>
      <c r="B18" s="175" t="s">
        <v>665</v>
      </c>
      <c r="C18" s="176" t="s">
        <v>158</v>
      </c>
      <c r="D18" s="161">
        <v>6</v>
      </c>
      <c r="E18" s="161">
        <v>30</v>
      </c>
      <c r="F18" s="161">
        <v>12</v>
      </c>
      <c r="G18" s="161">
        <v>18</v>
      </c>
      <c r="H18" s="172">
        <v>0</v>
      </c>
      <c r="I18" s="172">
        <v>0</v>
      </c>
      <c r="J18" s="172">
        <v>0</v>
      </c>
      <c r="K18" s="172">
        <v>30</v>
      </c>
      <c r="L18" s="172">
        <v>12</v>
      </c>
      <c r="M18" s="172">
        <v>18</v>
      </c>
      <c r="N18" s="172">
        <v>0</v>
      </c>
      <c r="O18" s="161">
        <v>0</v>
      </c>
      <c r="P18" s="161">
        <v>0</v>
      </c>
      <c r="Q18" s="148"/>
      <c r="R18" s="205">
        <f t="shared" si="2"/>
        <v>0</v>
      </c>
      <c r="S18" s="205">
        <f t="shared" si="3"/>
        <v>0</v>
      </c>
      <c r="T18" s="205">
        <f t="shared" si="4"/>
        <v>0</v>
      </c>
      <c r="U18" s="205">
        <f t="shared" si="5"/>
        <v>0</v>
      </c>
      <c r="V18" s="205">
        <f t="shared" si="6"/>
        <v>0</v>
      </c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8"/>
      <c r="FG18" s="148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8"/>
      <c r="FU18" s="148"/>
      <c r="FV18" s="148"/>
      <c r="FW18" s="148"/>
      <c r="FX18" s="148"/>
      <c r="FY18" s="148"/>
      <c r="FZ18" s="148"/>
      <c r="GA18" s="148"/>
      <c r="GB18" s="148"/>
      <c r="GC18" s="148"/>
      <c r="GD18" s="148"/>
      <c r="GE18" s="148"/>
      <c r="GF18" s="148"/>
      <c r="GG18" s="148"/>
      <c r="GH18" s="148"/>
      <c r="GI18" s="148"/>
      <c r="GJ18" s="148"/>
      <c r="GK18" s="148"/>
      <c r="GL18" s="148"/>
      <c r="GM18" s="148"/>
      <c r="GN18" s="148"/>
      <c r="GO18" s="148"/>
      <c r="GP18" s="148"/>
      <c r="GQ18" s="148"/>
      <c r="GR18" s="148"/>
      <c r="GS18" s="148"/>
      <c r="GT18" s="148"/>
      <c r="GU18" s="148"/>
      <c r="GV18" s="148"/>
      <c r="GW18" s="148"/>
      <c r="GX18" s="148"/>
      <c r="GY18" s="148"/>
      <c r="GZ18" s="148"/>
      <c r="HA18" s="148"/>
      <c r="HB18" s="148"/>
      <c r="HC18" s="148"/>
      <c r="HD18" s="148"/>
      <c r="HE18" s="148"/>
      <c r="HF18" s="148"/>
      <c r="HG18" s="148"/>
      <c r="HH18" s="148"/>
      <c r="HI18" s="148"/>
      <c r="HJ18" s="148"/>
      <c r="HK18" s="148"/>
      <c r="HL18" s="149"/>
      <c r="HM18" s="149"/>
      <c r="HN18" s="149"/>
      <c r="HO18" s="149"/>
      <c r="HP18" s="149"/>
      <c r="HQ18" s="149"/>
      <c r="HR18" s="149"/>
      <c r="HS18" s="149"/>
      <c r="HT18" s="149"/>
      <c r="HU18" s="149"/>
      <c r="HV18" s="149"/>
      <c r="HW18" s="149"/>
      <c r="HX18" s="149"/>
      <c r="HY18" s="149"/>
      <c r="HZ18" s="149"/>
      <c r="IA18" s="149"/>
      <c r="IB18" s="149"/>
    </row>
    <row r="19" spans="1:236" s="146" customFormat="1" ht="12" customHeight="1">
      <c r="A19" s="173" t="s">
        <v>154</v>
      </c>
      <c r="B19" s="171" t="s">
        <v>159</v>
      </c>
      <c r="C19" s="170" t="s">
        <v>160</v>
      </c>
      <c r="D19" s="161">
        <v>7</v>
      </c>
      <c r="E19" s="161">
        <v>36</v>
      </c>
      <c r="F19" s="161">
        <v>14</v>
      </c>
      <c r="G19" s="161">
        <v>22</v>
      </c>
      <c r="H19" s="172">
        <v>0</v>
      </c>
      <c r="I19" s="172">
        <v>0</v>
      </c>
      <c r="J19" s="172">
        <v>0</v>
      </c>
      <c r="K19" s="172">
        <v>21</v>
      </c>
      <c r="L19" s="172">
        <v>1</v>
      </c>
      <c r="M19" s="172">
        <v>20</v>
      </c>
      <c r="N19" s="172">
        <v>15</v>
      </c>
      <c r="O19" s="161">
        <v>13</v>
      </c>
      <c r="P19" s="161">
        <v>2</v>
      </c>
      <c r="Q19" s="148"/>
      <c r="R19" s="205">
        <f t="shared" si="2"/>
        <v>0</v>
      </c>
      <c r="S19" s="205">
        <f t="shared" si="3"/>
        <v>0</v>
      </c>
      <c r="T19" s="205">
        <f t="shared" si="4"/>
        <v>0</v>
      </c>
      <c r="U19" s="205">
        <f t="shared" si="5"/>
        <v>0</v>
      </c>
      <c r="V19" s="205">
        <f t="shared" si="6"/>
        <v>0</v>
      </c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9"/>
      <c r="HM19" s="149"/>
      <c r="HN19" s="149"/>
      <c r="HO19" s="149"/>
      <c r="HP19" s="149"/>
      <c r="HQ19" s="149"/>
      <c r="HR19" s="149"/>
      <c r="HS19" s="149"/>
      <c r="HT19" s="149"/>
      <c r="HU19" s="149"/>
      <c r="HV19" s="149"/>
      <c r="HW19" s="149"/>
      <c r="HX19" s="149"/>
      <c r="HY19" s="149"/>
      <c r="HZ19" s="149"/>
      <c r="IA19" s="149"/>
      <c r="IB19" s="149"/>
    </row>
    <row r="20" spans="1:236" s="146" customFormat="1" ht="12" customHeight="1">
      <c r="A20" s="173" t="s">
        <v>154</v>
      </c>
      <c r="B20" s="177" t="s">
        <v>161</v>
      </c>
      <c r="C20" s="178" t="s">
        <v>666</v>
      </c>
      <c r="D20" s="161">
        <v>8</v>
      </c>
      <c r="E20" s="161">
        <v>108</v>
      </c>
      <c r="F20" s="161">
        <v>48</v>
      </c>
      <c r="G20" s="161">
        <v>60</v>
      </c>
      <c r="H20" s="172">
        <v>0</v>
      </c>
      <c r="I20" s="172">
        <v>0</v>
      </c>
      <c r="J20" s="172">
        <v>0</v>
      </c>
      <c r="K20" s="172">
        <v>108</v>
      </c>
      <c r="L20" s="198">
        <v>48</v>
      </c>
      <c r="M20" s="198">
        <v>60</v>
      </c>
      <c r="N20" s="172">
        <v>0</v>
      </c>
      <c r="O20" s="199">
        <v>0</v>
      </c>
      <c r="P20" s="199">
        <v>0</v>
      </c>
      <c r="Q20" s="148"/>
      <c r="R20" s="205">
        <f t="shared" si="2"/>
        <v>0</v>
      </c>
      <c r="S20" s="205">
        <f t="shared" si="3"/>
        <v>0</v>
      </c>
      <c r="T20" s="205">
        <f t="shared" si="4"/>
        <v>0</v>
      </c>
      <c r="U20" s="205">
        <f t="shared" si="5"/>
        <v>0</v>
      </c>
      <c r="V20" s="205">
        <f t="shared" si="6"/>
        <v>0</v>
      </c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9"/>
      <c r="HM20" s="149"/>
      <c r="HN20" s="149"/>
      <c r="HO20" s="149"/>
      <c r="HP20" s="149"/>
      <c r="HQ20" s="149"/>
      <c r="HR20" s="149"/>
      <c r="HS20" s="149"/>
      <c r="HT20" s="149"/>
      <c r="HU20" s="149"/>
      <c r="HV20" s="149"/>
      <c r="HW20" s="149"/>
      <c r="HX20" s="149"/>
      <c r="HY20" s="149"/>
      <c r="HZ20" s="149"/>
      <c r="IA20" s="149"/>
      <c r="IB20" s="149"/>
    </row>
    <row r="21" spans="1:236" s="146" customFormat="1" ht="12" customHeight="1">
      <c r="A21" s="173" t="s">
        <v>154</v>
      </c>
      <c r="B21" s="179" t="s">
        <v>163</v>
      </c>
      <c r="C21" s="180" t="s">
        <v>667</v>
      </c>
      <c r="D21" s="161">
        <v>9</v>
      </c>
      <c r="E21" s="161">
        <v>3</v>
      </c>
      <c r="F21" s="161">
        <v>3</v>
      </c>
      <c r="G21" s="161">
        <v>0</v>
      </c>
      <c r="H21" s="172">
        <v>0</v>
      </c>
      <c r="I21" s="172">
        <v>0</v>
      </c>
      <c r="J21" s="172">
        <v>0</v>
      </c>
      <c r="K21" s="172">
        <v>3</v>
      </c>
      <c r="L21" s="200">
        <v>3</v>
      </c>
      <c r="M21" s="200">
        <v>0</v>
      </c>
      <c r="N21" s="172">
        <v>0</v>
      </c>
      <c r="O21" s="161">
        <v>0</v>
      </c>
      <c r="P21" s="201">
        <v>0</v>
      </c>
      <c r="Q21" s="206"/>
      <c r="R21" s="205">
        <f t="shared" si="2"/>
        <v>0</v>
      </c>
      <c r="S21" s="205">
        <f t="shared" si="3"/>
        <v>0</v>
      </c>
      <c r="T21" s="205">
        <f t="shared" si="4"/>
        <v>0</v>
      </c>
      <c r="U21" s="205">
        <f t="shared" si="5"/>
        <v>0</v>
      </c>
      <c r="V21" s="205">
        <f t="shared" si="6"/>
        <v>0</v>
      </c>
      <c r="W21" s="206"/>
      <c r="X21" s="207"/>
      <c r="Y21" s="207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9"/>
      <c r="HM21" s="149"/>
      <c r="HN21" s="149"/>
      <c r="HO21" s="149"/>
      <c r="HP21" s="149"/>
      <c r="HQ21" s="149"/>
      <c r="HR21" s="149"/>
      <c r="HS21" s="149"/>
      <c r="HT21" s="149"/>
      <c r="HU21" s="149"/>
      <c r="HV21" s="149"/>
      <c r="HW21" s="149"/>
      <c r="HX21" s="149"/>
      <c r="HY21" s="149"/>
      <c r="HZ21" s="149"/>
      <c r="IA21" s="149"/>
      <c r="IB21" s="149"/>
    </row>
    <row r="22" spans="1:236" s="146" customFormat="1" ht="12" customHeight="1">
      <c r="A22" s="173" t="s">
        <v>154</v>
      </c>
      <c r="B22" s="177" t="s">
        <v>668</v>
      </c>
      <c r="C22" s="178" t="s">
        <v>166</v>
      </c>
      <c r="D22" s="161">
        <v>10</v>
      </c>
      <c r="E22" s="161">
        <v>16</v>
      </c>
      <c r="F22" s="161">
        <v>11</v>
      </c>
      <c r="G22" s="161">
        <v>5</v>
      </c>
      <c r="H22" s="172">
        <v>16</v>
      </c>
      <c r="I22" s="172">
        <v>11</v>
      </c>
      <c r="J22" s="172">
        <v>5</v>
      </c>
      <c r="K22" s="172">
        <v>0</v>
      </c>
      <c r="L22" s="200">
        <v>0</v>
      </c>
      <c r="M22" s="200">
        <v>0</v>
      </c>
      <c r="N22" s="172">
        <v>0</v>
      </c>
      <c r="O22" s="161">
        <v>0</v>
      </c>
      <c r="P22" s="161">
        <v>0</v>
      </c>
      <c r="Q22" s="147"/>
      <c r="R22" s="205">
        <f t="shared" si="2"/>
        <v>0</v>
      </c>
      <c r="S22" s="205">
        <f t="shared" si="3"/>
        <v>0</v>
      </c>
      <c r="T22" s="205">
        <f t="shared" si="4"/>
        <v>0</v>
      </c>
      <c r="U22" s="205">
        <f t="shared" si="5"/>
        <v>0</v>
      </c>
      <c r="V22" s="205">
        <f t="shared" si="6"/>
        <v>0</v>
      </c>
      <c r="W22" s="206"/>
      <c r="X22" s="208"/>
      <c r="Y22" s="20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  <c r="GB22" s="148"/>
      <c r="GC22" s="148"/>
      <c r="GD22" s="148"/>
      <c r="GE22" s="148"/>
      <c r="GF22" s="148"/>
      <c r="GG22" s="148"/>
      <c r="GH22" s="148"/>
      <c r="GI22" s="148"/>
      <c r="GJ22" s="148"/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48"/>
      <c r="GW22" s="148"/>
      <c r="GX22" s="148"/>
      <c r="GY22" s="148"/>
      <c r="GZ22" s="148"/>
      <c r="HA22" s="148"/>
      <c r="HB22" s="148"/>
      <c r="HC22" s="148"/>
      <c r="HD22" s="148"/>
      <c r="HE22" s="148"/>
      <c r="HF22" s="148"/>
      <c r="HG22" s="148"/>
      <c r="HH22" s="148"/>
      <c r="HI22" s="148"/>
      <c r="HJ22" s="148"/>
      <c r="HK22" s="148"/>
      <c r="HL22" s="149"/>
      <c r="HM22" s="149"/>
      <c r="HN22" s="149"/>
      <c r="HO22" s="149"/>
      <c r="HP22" s="149"/>
      <c r="HQ22" s="149"/>
      <c r="HR22" s="149"/>
      <c r="HS22" s="149"/>
      <c r="HT22" s="149"/>
      <c r="HU22" s="149"/>
      <c r="HV22" s="149"/>
      <c r="HW22" s="149"/>
      <c r="HX22" s="149"/>
      <c r="HY22" s="149"/>
      <c r="HZ22" s="149"/>
      <c r="IA22" s="149"/>
      <c r="IB22" s="149"/>
    </row>
    <row r="23" spans="1:236" s="146" customFormat="1" ht="12" customHeight="1">
      <c r="A23" s="173" t="s">
        <v>154</v>
      </c>
      <c r="B23" s="171" t="s">
        <v>669</v>
      </c>
      <c r="C23" s="170" t="s">
        <v>168</v>
      </c>
      <c r="D23" s="161">
        <v>11</v>
      </c>
      <c r="E23" s="161">
        <v>20</v>
      </c>
      <c r="F23" s="161">
        <v>8</v>
      </c>
      <c r="G23" s="161">
        <v>12</v>
      </c>
      <c r="H23" s="172">
        <v>14</v>
      </c>
      <c r="I23" s="172">
        <v>5</v>
      </c>
      <c r="J23" s="172">
        <v>9</v>
      </c>
      <c r="K23" s="172">
        <v>6</v>
      </c>
      <c r="L23" s="200">
        <v>3</v>
      </c>
      <c r="M23" s="200">
        <v>3</v>
      </c>
      <c r="N23" s="172">
        <v>0</v>
      </c>
      <c r="O23" s="161">
        <v>0</v>
      </c>
      <c r="P23" s="161">
        <v>0</v>
      </c>
      <c r="Q23" s="209"/>
      <c r="R23" s="205">
        <f t="shared" si="2"/>
        <v>0</v>
      </c>
      <c r="S23" s="205">
        <f t="shared" si="3"/>
        <v>0</v>
      </c>
      <c r="T23" s="205">
        <f t="shared" si="4"/>
        <v>0</v>
      </c>
      <c r="U23" s="205">
        <f t="shared" si="5"/>
        <v>0</v>
      </c>
      <c r="V23" s="205">
        <f t="shared" si="6"/>
        <v>0</v>
      </c>
      <c r="W23" s="206"/>
      <c r="X23" s="208"/>
      <c r="Y23" s="20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8"/>
      <c r="HB23" s="148"/>
      <c r="HC23" s="148"/>
      <c r="HD23" s="148"/>
      <c r="HE23" s="148"/>
      <c r="HF23" s="148"/>
      <c r="HG23" s="148"/>
      <c r="HH23" s="148"/>
      <c r="HI23" s="148"/>
      <c r="HJ23" s="148"/>
      <c r="HK23" s="148"/>
      <c r="HL23" s="149"/>
      <c r="HM23" s="149"/>
      <c r="HN23" s="149"/>
      <c r="HO23" s="149"/>
      <c r="HP23" s="149"/>
      <c r="HQ23" s="149"/>
      <c r="HR23" s="149"/>
      <c r="HS23" s="149"/>
      <c r="HT23" s="149"/>
      <c r="HU23" s="149"/>
      <c r="HV23" s="149"/>
      <c r="HW23" s="149"/>
      <c r="HX23" s="149"/>
      <c r="HY23" s="149"/>
      <c r="HZ23" s="149"/>
      <c r="IA23" s="149"/>
      <c r="IB23" s="149"/>
    </row>
    <row r="24" spans="1:236" s="146" customFormat="1" ht="12" customHeight="1">
      <c r="A24" s="173" t="s">
        <v>154</v>
      </c>
      <c r="B24" s="181" t="s">
        <v>169</v>
      </c>
      <c r="C24" s="170" t="s">
        <v>170</v>
      </c>
      <c r="D24" s="161">
        <v>12</v>
      </c>
      <c r="E24" s="161">
        <v>21</v>
      </c>
      <c r="F24" s="161">
        <v>4</v>
      </c>
      <c r="G24" s="161">
        <v>17</v>
      </c>
      <c r="H24" s="172">
        <v>0</v>
      </c>
      <c r="I24" s="172">
        <v>0</v>
      </c>
      <c r="J24" s="172">
        <v>0</v>
      </c>
      <c r="K24" s="172">
        <v>21</v>
      </c>
      <c r="L24" s="200">
        <v>4</v>
      </c>
      <c r="M24" s="200">
        <v>17</v>
      </c>
      <c r="N24" s="172">
        <v>0</v>
      </c>
      <c r="O24" s="161">
        <v>0</v>
      </c>
      <c r="P24" s="161">
        <v>0</v>
      </c>
      <c r="Q24" s="147"/>
      <c r="R24" s="205">
        <f t="shared" si="2"/>
        <v>0</v>
      </c>
      <c r="S24" s="205">
        <f t="shared" si="3"/>
        <v>0</v>
      </c>
      <c r="T24" s="205">
        <f t="shared" si="4"/>
        <v>0</v>
      </c>
      <c r="U24" s="205">
        <f t="shared" si="5"/>
        <v>0</v>
      </c>
      <c r="V24" s="205">
        <f t="shared" si="6"/>
        <v>0</v>
      </c>
      <c r="W24" s="206"/>
      <c r="X24" s="208"/>
      <c r="Y24" s="20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9"/>
      <c r="HM24" s="149"/>
      <c r="HN24" s="149"/>
      <c r="HO24" s="149"/>
      <c r="HP24" s="149"/>
      <c r="HQ24" s="149"/>
      <c r="HR24" s="149"/>
      <c r="HS24" s="149"/>
      <c r="HT24" s="149"/>
      <c r="HU24" s="149"/>
      <c r="HV24" s="149"/>
      <c r="HW24" s="149"/>
      <c r="HX24" s="149"/>
      <c r="HY24" s="149"/>
      <c r="HZ24" s="149"/>
      <c r="IA24" s="149"/>
      <c r="IB24" s="149"/>
    </row>
    <row r="25" spans="1:236" s="146" customFormat="1" ht="12" customHeight="1">
      <c r="A25" s="173" t="s">
        <v>154</v>
      </c>
      <c r="B25" s="175" t="s">
        <v>171</v>
      </c>
      <c r="C25" s="176" t="s">
        <v>172</v>
      </c>
      <c r="D25" s="161">
        <v>13</v>
      </c>
      <c r="E25" s="161">
        <v>8</v>
      </c>
      <c r="F25" s="161">
        <v>6</v>
      </c>
      <c r="G25" s="161">
        <v>2</v>
      </c>
      <c r="H25" s="172">
        <v>8</v>
      </c>
      <c r="I25" s="172">
        <v>6</v>
      </c>
      <c r="J25" s="172">
        <v>2</v>
      </c>
      <c r="K25" s="172">
        <v>0</v>
      </c>
      <c r="L25" s="200">
        <v>0</v>
      </c>
      <c r="M25" s="200">
        <v>0</v>
      </c>
      <c r="N25" s="172">
        <v>0</v>
      </c>
      <c r="O25" s="161">
        <v>0</v>
      </c>
      <c r="P25" s="161">
        <v>0</v>
      </c>
      <c r="Q25" s="147"/>
      <c r="R25" s="205">
        <f t="shared" si="2"/>
        <v>0</v>
      </c>
      <c r="S25" s="205">
        <f t="shared" si="3"/>
        <v>0</v>
      </c>
      <c r="T25" s="205">
        <f t="shared" si="4"/>
        <v>0</v>
      </c>
      <c r="U25" s="205">
        <f t="shared" si="5"/>
        <v>0</v>
      </c>
      <c r="V25" s="205">
        <f t="shared" si="6"/>
        <v>0</v>
      </c>
      <c r="W25" s="206"/>
      <c r="X25" s="208"/>
      <c r="Y25" s="20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8"/>
      <c r="FG25" s="148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8"/>
      <c r="FV25" s="148"/>
      <c r="FW25" s="148"/>
      <c r="FX25" s="148"/>
      <c r="FY25" s="148"/>
      <c r="FZ25" s="148"/>
      <c r="GA25" s="148"/>
      <c r="GB25" s="148"/>
      <c r="GC25" s="148"/>
      <c r="GD25" s="148"/>
      <c r="GE25" s="148"/>
      <c r="GF25" s="148"/>
      <c r="GG25" s="148"/>
      <c r="GH25" s="148"/>
      <c r="GI25" s="148"/>
      <c r="GJ25" s="148"/>
      <c r="GK25" s="148"/>
      <c r="GL25" s="148"/>
      <c r="GM25" s="148"/>
      <c r="GN25" s="148"/>
      <c r="GO25" s="148"/>
      <c r="GP25" s="148"/>
      <c r="GQ25" s="148"/>
      <c r="GR25" s="148"/>
      <c r="GS25" s="148"/>
      <c r="GT25" s="148"/>
      <c r="GU25" s="148"/>
      <c r="GV25" s="148"/>
      <c r="GW25" s="148"/>
      <c r="GX25" s="148"/>
      <c r="GY25" s="148"/>
      <c r="GZ25" s="148"/>
      <c r="HA25" s="148"/>
      <c r="HB25" s="148"/>
      <c r="HC25" s="148"/>
      <c r="HD25" s="148"/>
      <c r="HE25" s="148"/>
      <c r="HF25" s="148"/>
      <c r="HG25" s="148"/>
      <c r="HH25" s="148"/>
      <c r="HI25" s="148"/>
      <c r="HJ25" s="148"/>
      <c r="HK25" s="148"/>
      <c r="HL25" s="149"/>
      <c r="HM25" s="149"/>
      <c r="HN25" s="149"/>
      <c r="HO25" s="149"/>
      <c r="HP25" s="149"/>
      <c r="HQ25" s="149"/>
      <c r="HR25" s="149"/>
      <c r="HS25" s="149"/>
      <c r="HT25" s="149"/>
      <c r="HU25" s="149"/>
      <c r="HV25" s="149"/>
      <c r="HW25" s="149"/>
      <c r="HX25" s="149"/>
      <c r="HY25" s="149"/>
      <c r="HZ25" s="149"/>
      <c r="IA25" s="149"/>
      <c r="IB25" s="149"/>
    </row>
    <row r="26" spans="1:236" s="146" customFormat="1" ht="12" customHeight="1">
      <c r="A26" s="173" t="s">
        <v>154</v>
      </c>
      <c r="B26" s="177" t="s">
        <v>670</v>
      </c>
      <c r="C26" s="178" t="s">
        <v>177</v>
      </c>
      <c r="D26" s="161">
        <v>14</v>
      </c>
      <c r="E26" s="161">
        <v>20</v>
      </c>
      <c r="F26" s="161">
        <v>17</v>
      </c>
      <c r="G26" s="161">
        <v>3</v>
      </c>
      <c r="H26" s="172">
        <v>0</v>
      </c>
      <c r="I26" s="172">
        <v>0</v>
      </c>
      <c r="J26" s="172">
        <v>0</v>
      </c>
      <c r="K26" s="172">
        <v>20</v>
      </c>
      <c r="L26" s="200">
        <v>17</v>
      </c>
      <c r="M26" s="200">
        <v>3</v>
      </c>
      <c r="N26" s="172">
        <v>0</v>
      </c>
      <c r="O26" s="161">
        <v>0</v>
      </c>
      <c r="P26" s="161">
        <v>0</v>
      </c>
      <c r="Q26" s="209"/>
      <c r="R26" s="205">
        <f t="shared" si="2"/>
        <v>0</v>
      </c>
      <c r="S26" s="205">
        <f t="shared" si="3"/>
        <v>0</v>
      </c>
      <c r="T26" s="205">
        <f t="shared" si="4"/>
        <v>0</v>
      </c>
      <c r="U26" s="205">
        <f t="shared" si="5"/>
        <v>0</v>
      </c>
      <c r="V26" s="205">
        <f t="shared" si="6"/>
        <v>0</v>
      </c>
      <c r="W26" s="206"/>
      <c r="X26" s="208"/>
      <c r="Y26" s="20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148"/>
      <c r="ES26" s="148"/>
      <c r="ET26" s="148"/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8"/>
      <c r="FF26" s="148"/>
      <c r="FG26" s="148"/>
      <c r="FH26" s="148"/>
      <c r="FI26" s="148"/>
      <c r="FJ26" s="148"/>
      <c r="FK26" s="148"/>
      <c r="FL26" s="148"/>
      <c r="FM26" s="148"/>
      <c r="FN26" s="148"/>
      <c r="FO26" s="148"/>
      <c r="FP26" s="148"/>
      <c r="FQ26" s="148"/>
      <c r="FR26" s="148"/>
      <c r="FS26" s="148"/>
      <c r="FT26" s="148"/>
      <c r="FU26" s="148"/>
      <c r="FV26" s="148"/>
      <c r="FW26" s="148"/>
      <c r="FX26" s="148"/>
      <c r="FY26" s="148"/>
      <c r="FZ26" s="148"/>
      <c r="GA26" s="148"/>
      <c r="GB26" s="148"/>
      <c r="GC26" s="148"/>
      <c r="GD26" s="148"/>
      <c r="GE26" s="148"/>
      <c r="GF26" s="148"/>
      <c r="GG26" s="148"/>
      <c r="GH26" s="148"/>
      <c r="GI26" s="148"/>
      <c r="GJ26" s="148"/>
      <c r="GK26" s="148"/>
      <c r="GL26" s="148"/>
      <c r="GM26" s="148"/>
      <c r="GN26" s="148"/>
      <c r="GO26" s="148"/>
      <c r="GP26" s="148"/>
      <c r="GQ26" s="148"/>
      <c r="GR26" s="148"/>
      <c r="GS26" s="148"/>
      <c r="GT26" s="148"/>
      <c r="GU26" s="148"/>
      <c r="GV26" s="148"/>
      <c r="GW26" s="148"/>
      <c r="GX26" s="148"/>
      <c r="GY26" s="148"/>
      <c r="GZ26" s="148"/>
      <c r="HA26" s="148"/>
      <c r="HB26" s="148"/>
      <c r="HC26" s="148"/>
      <c r="HD26" s="148"/>
      <c r="HE26" s="148"/>
      <c r="HF26" s="148"/>
      <c r="HG26" s="148"/>
      <c r="HH26" s="148"/>
      <c r="HI26" s="148"/>
      <c r="HJ26" s="148"/>
      <c r="HK26" s="148"/>
      <c r="HL26" s="149"/>
      <c r="HM26" s="149"/>
      <c r="HN26" s="149"/>
      <c r="HO26" s="149"/>
      <c r="HP26" s="149"/>
      <c r="HQ26" s="149"/>
      <c r="HR26" s="149"/>
      <c r="HS26" s="149"/>
      <c r="HT26" s="149"/>
      <c r="HU26" s="149"/>
      <c r="HV26" s="149"/>
      <c r="HW26" s="149"/>
      <c r="HX26" s="149"/>
      <c r="HY26" s="149"/>
      <c r="HZ26" s="149"/>
      <c r="IA26" s="149"/>
      <c r="IB26" s="149"/>
    </row>
    <row r="27" spans="1:236" s="146" customFormat="1" ht="12" customHeight="1">
      <c r="A27" s="173" t="s">
        <v>154</v>
      </c>
      <c r="B27" s="171" t="s">
        <v>671</v>
      </c>
      <c r="C27" s="170" t="s">
        <v>183</v>
      </c>
      <c r="D27" s="161">
        <v>15</v>
      </c>
      <c r="E27" s="161">
        <v>17</v>
      </c>
      <c r="F27" s="161">
        <v>17</v>
      </c>
      <c r="G27" s="161">
        <v>0</v>
      </c>
      <c r="H27" s="172">
        <v>0</v>
      </c>
      <c r="I27" s="172">
        <v>0</v>
      </c>
      <c r="J27" s="172">
        <v>0</v>
      </c>
      <c r="K27" s="172">
        <v>17</v>
      </c>
      <c r="L27" s="202">
        <v>17</v>
      </c>
      <c r="M27" s="202">
        <v>0</v>
      </c>
      <c r="N27" s="172">
        <v>0</v>
      </c>
      <c r="O27" s="201">
        <v>0</v>
      </c>
      <c r="P27" s="201">
        <v>0</v>
      </c>
      <c r="Q27" s="208"/>
      <c r="R27" s="205">
        <f t="shared" si="2"/>
        <v>0</v>
      </c>
      <c r="S27" s="205">
        <f t="shared" si="3"/>
        <v>0</v>
      </c>
      <c r="T27" s="205">
        <f t="shared" si="4"/>
        <v>0</v>
      </c>
      <c r="U27" s="205">
        <f t="shared" si="5"/>
        <v>0</v>
      </c>
      <c r="V27" s="205">
        <f t="shared" si="6"/>
        <v>0</v>
      </c>
      <c r="W27" s="206"/>
      <c r="X27" s="208"/>
      <c r="Y27" s="20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9"/>
      <c r="HM27" s="149"/>
      <c r="HN27" s="149"/>
      <c r="HO27" s="149"/>
      <c r="HP27" s="149"/>
      <c r="HQ27" s="149"/>
      <c r="HR27" s="149"/>
      <c r="HS27" s="149"/>
      <c r="HT27" s="149"/>
      <c r="HU27" s="149"/>
      <c r="HV27" s="149"/>
      <c r="HW27" s="149"/>
      <c r="HX27" s="149"/>
      <c r="HY27" s="149"/>
      <c r="HZ27" s="149"/>
      <c r="IA27" s="149"/>
      <c r="IB27" s="149"/>
    </row>
    <row r="28" spans="1:236" s="146" customFormat="1" ht="12" customHeight="1">
      <c r="A28" s="173" t="s">
        <v>154</v>
      </c>
      <c r="B28" s="171" t="s">
        <v>186</v>
      </c>
      <c r="C28" s="170" t="s">
        <v>187</v>
      </c>
      <c r="D28" s="161">
        <v>16</v>
      </c>
      <c r="E28" s="161">
        <v>11</v>
      </c>
      <c r="F28" s="161">
        <v>7</v>
      </c>
      <c r="G28" s="161">
        <v>4</v>
      </c>
      <c r="H28" s="172">
        <v>0</v>
      </c>
      <c r="I28" s="172">
        <v>0</v>
      </c>
      <c r="J28" s="172">
        <v>0</v>
      </c>
      <c r="K28" s="172">
        <v>11</v>
      </c>
      <c r="L28" s="198">
        <v>7</v>
      </c>
      <c r="M28" s="198">
        <v>4</v>
      </c>
      <c r="N28" s="172">
        <v>0</v>
      </c>
      <c r="O28" s="199">
        <v>0</v>
      </c>
      <c r="P28" s="199">
        <v>0</v>
      </c>
      <c r="Q28" s="208"/>
      <c r="R28" s="205">
        <f t="shared" si="2"/>
        <v>0</v>
      </c>
      <c r="S28" s="205">
        <f t="shared" si="3"/>
        <v>0</v>
      </c>
      <c r="T28" s="205">
        <f t="shared" si="4"/>
        <v>0</v>
      </c>
      <c r="U28" s="205">
        <f t="shared" si="5"/>
        <v>0</v>
      </c>
      <c r="V28" s="205">
        <f t="shared" si="6"/>
        <v>0</v>
      </c>
      <c r="W28" s="208"/>
      <c r="X28" s="208"/>
      <c r="Y28" s="208"/>
      <c r="Z28" s="20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8"/>
      <c r="FG28" s="148"/>
      <c r="FH28" s="148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8"/>
      <c r="FV28" s="148"/>
      <c r="FW28" s="148"/>
      <c r="FX28" s="148"/>
      <c r="FY28" s="148"/>
      <c r="FZ28" s="148"/>
      <c r="GA28" s="148"/>
      <c r="GB28" s="148"/>
      <c r="GC28" s="148"/>
      <c r="GD28" s="148"/>
      <c r="GE28" s="148"/>
      <c r="GF28" s="148"/>
      <c r="GG28" s="148"/>
      <c r="GH28" s="148"/>
      <c r="GI28" s="148"/>
      <c r="GJ28" s="148"/>
      <c r="GK28" s="148"/>
      <c r="GL28" s="148"/>
      <c r="GM28" s="148"/>
      <c r="GN28" s="148"/>
      <c r="GO28" s="148"/>
      <c r="GP28" s="148"/>
      <c r="GQ28" s="148"/>
      <c r="GR28" s="148"/>
      <c r="GS28" s="148"/>
      <c r="GT28" s="148"/>
      <c r="GU28" s="148"/>
      <c r="GV28" s="148"/>
      <c r="GW28" s="148"/>
      <c r="GX28" s="148"/>
      <c r="GY28" s="148"/>
      <c r="GZ28" s="148"/>
      <c r="HA28" s="148"/>
      <c r="HB28" s="148"/>
      <c r="HC28" s="148"/>
      <c r="HD28" s="148"/>
      <c r="HE28" s="148"/>
      <c r="HF28" s="148"/>
      <c r="HG28" s="148"/>
      <c r="HH28" s="148"/>
      <c r="HI28" s="148"/>
      <c r="HJ28" s="148"/>
      <c r="HK28" s="148"/>
      <c r="HL28" s="149"/>
      <c r="HM28" s="149"/>
      <c r="HN28" s="149"/>
      <c r="HO28" s="149"/>
      <c r="HP28" s="149"/>
      <c r="HQ28" s="149"/>
      <c r="HR28" s="149"/>
      <c r="HS28" s="149"/>
      <c r="HT28" s="149"/>
      <c r="HU28" s="149"/>
      <c r="HV28" s="149"/>
      <c r="HW28" s="149"/>
      <c r="HX28" s="149"/>
      <c r="HY28" s="149"/>
      <c r="HZ28" s="149"/>
      <c r="IA28" s="149"/>
      <c r="IB28" s="149"/>
    </row>
    <row r="29" spans="1:236" s="146" customFormat="1" ht="12" customHeight="1">
      <c r="A29" s="173" t="s">
        <v>154</v>
      </c>
      <c r="B29" s="171" t="s">
        <v>188</v>
      </c>
      <c r="C29" s="182" t="s">
        <v>672</v>
      </c>
      <c r="D29" s="161">
        <v>17</v>
      </c>
      <c r="E29" s="161">
        <v>12</v>
      </c>
      <c r="F29" s="161">
        <v>8</v>
      </c>
      <c r="G29" s="161">
        <v>4</v>
      </c>
      <c r="H29" s="172">
        <v>0</v>
      </c>
      <c r="I29" s="172">
        <v>0</v>
      </c>
      <c r="J29" s="172">
        <v>0</v>
      </c>
      <c r="K29" s="172">
        <v>12</v>
      </c>
      <c r="L29" s="198">
        <v>8</v>
      </c>
      <c r="M29" s="198">
        <v>4</v>
      </c>
      <c r="N29" s="172">
        <v>0</v>
      </c>
      <c r="O29" s="199">
        <v>0</v>
      </c>
      <c r="P29" s="199">
        <v>0</v>
      </c>
      <c r="Q29" s="149"/>
      <c r="R29" s="205">
        <f t="shared" si="2"/>
        <v>0</v>
      </c>
      <c r="S29" s="205">
        <f t="shared" si="3"/>
        <v>0</v>
      </c>
      <c r="T29" s="205">
        <f t="shared" si="4"/>
        <v>0</v>
      </c>
      <c r="U29" s="205">
        <f t="shared" si="5"/>
        <v>0</v>
      </c>
      <c r="V29" s="205">
        <f t="shared" si="6"/>
        <v>0</v>
      </c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8"/>
      <c r="FV29" s="148"/>
      <c r="FW29" s="148"/>
      <c r="FX29" s="148"/>
      <c r="FY29" s="148"/>
      <c r="FZ29" s="148"/>
      <c r="GA29" s="148"/>
      <c r="GB29" s="148"/>
      <c r="GC29" s="148"/>
      <c r="GD29" s="148"/>
      <c r="GE29" s="148"/>
      <c r="GF29" s="148"/>
      <c r="GG29" s="148"/>
      <c r="GH29" s="148"/>
      <c r="GI29" s="148"/>
      <c r="GJ29" s="148"/>
      <c r="GK29" s="148"/>
      <c r="GL29" s="148"/>
      <c r="GM29" s="148"/>
      <c r="GN29" s="148"/>
      <c r="GO29" s="148"/>
      <c r="GP29" s="148"/>
      <c r="GQ29" s="148"/>
      <c r="GR29" s="148"/>
      <c r="GS29" s="148"/>
      <c r="GT29" s="148"/>
      <c r="GU29" s="148"/>
      <c r="GV29" s="148"/>
      <c r="GW29" s="148"/>
      <c r="GX29" s="148"/>
      <c r="GY29" s="148"/>
      <c r="GZ29" s="148"/>
      <c r="HA29" s="148"/>
      <c r="HB29" s="148"/>
      <c r="HC29" s="148"/>
      <c r="HD29" s="148"/>
      <c r="HE29" s="148"/>
      <c r="HF29" s="148"/>
      <c r="HG29" s="148"/>
      <c r="HH29" s="148"/>
      <c r="HI29" s="148"/>
      <c r="HJ29" s="148"/>
      <c r="HK29" s="148"/>
      <c r="HL29" s="149"/>
      <c r="HM29" s="149"/>
      <c r="HN29" s="149"/>
      <c r="HO29" s="149"/>
      <c r="HP29" s="149"/>
      <c r="HQ29" s="149"/>
      <c r="HR29" s="149"/>
      <c r="HS29" s="149"/>
      <c r="HT29" s="149"/>
      <c r="HU29" s="149"/>
      <c r="HV29" s="149"/>
      <c r="HW29" s="149"/>
      <c r="HX29" s="149"/>
      <c r="HY29" s="149"/>
      <c r="HZ29" s="149"/>
      <c r="IA29" s="149"/>
      <c r="IB29" s="149"/>
    </row>
    <row r="30" spans="1:236" s="146" customFormat="1" ht="12" customHeight="1">
      <c r="A30" s="173" t="s">
        <v>154</v>
      </c>
      <c r="B30" s="171" t="s">
        <v>190</v>
      </c>
      <c r="C30" s="182" t="s">
        <v>191</v>
      </c>
      <c r="D30" s="161">
        <v>18</v>
      </c>
      <c r="E30" s="161">
        <v>11</v>
      </c>
      <c r="F30" s="161">
        <v>4</v>
      </c>
      <c r="G30" s="161">
        <v>7</v>
      </c>
      <c r="H30" s="172">
        <v>0</v>
      </c>
      <c r="I30" s="172">
        <v>0</v>
      </c>
      <c r="J30" s="172">
        <v>0</v>
      </c>
      <c r="K30" s="172">
        <v>11</v>
      </c>
      <c r="L30" s="198">
        <v>4</v>
      </c>
      <c r="M30" s="198">
        <v>7</v>
      </c>
      <c r="N30" s="172">
        <v>0</v>
      </c>
      <c r="O30" s="199">
        <v>0</v>
      </c>
      <c r="P30" s="199">
        <v>0</v>
      </c>
      <c r="Q30" s="149"/>
      <c r="R30" s="205">
        <f t="shared" si="2"/>
        <v>0</v>
      </c>
      <c r="S30" s="205">
        <f t="shared" si="3"/>
        <v>0</v>
      </c>
      <c r="T30" s="205">
        <f t="shared" si="4"/>
        <v>0</v>
      </c>
      <c r="U30" s="205">
        <f t="shared" si="5"/>
        <v>0</v>
      </c>
      <c r="V30" s="205">
        <f t="shared" si="6"/>
        <v>0</v>
      </c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8"/>
      <c r="ER30" s="148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8"/>
      <c r="FG30" s="148"/>
      <c r="FH30" s="148"/>
      <c r="FI30" s="148"/>
      <c r="FJ30" s="148"/>
      <c r="FK30" s="148"/>
      <c r="FL30" s="148"/>
      <c r="FM30" s="148"/>
      <c r="FN30" s="148"/>
      <c r="FO30" s="148"/>
      <c r="FP30" s="148"/>
      <c r="FQ30" s="148"/>
      <c r="FR30" s="148"/>
      <c r="FS30" s="148"/>
      <c r="FT30" s="148"/>
      <c r="FU30" s="148"/>
      <c r="FV30" s="148"/>
      <c r="FW30" s="148"/>
      <c r="FX30" s="148"/>
      <c r="FY30" s="148"/>
      <c r="FZ30" s="148"/>
      <c r="GA30" s="148"/>
      <c r="GB30" s="148"/>
      <c r="GC30" s="148"/>
      <c r="GD30" s="148"/>
      <c r="GE30" s="148"/>
      <c r="GF30" s="148"/>
      <c r="GG30" s="148"/>
      <c r="GH30" s="148"/>
      <c r="GI30" s="148"/>
      <c r="GJ30" s="148"/>
      <c r="GK30" s="148"/>
      <c r="GL30" s="148"/>
      <c r="GM30" s="148"/>
      <c r="GN30" s="148"/>
      <c r="GO30" s="148"/>
      <c r="GP30" s="148"/>
      <c r="GQ30" s="148"/>
      <c r="GR30" s="148"/>
      <c r="GS30" s="148"/>
      <c r="GT30" s="148"/>
      <c r="GU30" s="148"/>
      <c r="GV30" s="148"/>
      <c r="GW30" s="148"/>
      <c r="GX30" s="148"/>
      <c r="GY30" s="148"/>
      <c r="GZ30" s="148"/>
      <c r="HA30" s="148"/>
      <c r="HB30" s="148"/>
      <c r="HC30" s="148"/>
      <c r="HD30" s="148"/>
      <c r="HE30" s="148"/>
      <c r="HF30" s="148"/>
      <c r="HG30" s="148"/>
      <c r="HH30" s="148"/>
      <c r="HI30" s="148"/>
      <c r="HJ30" s="148"/>
      <c r="HK30" s="148"/>
      <c r="HL30" s="149"/>
      <c r="HM30" s="149"/>
      <c r="HN30" s="149"/>
      <c r="HO30" s="149"/>
      <c r="HP30" s="149"/>
      <c r="HQ30" s="149"/>
      <c r="HR30" s="149"/>
      <c r="HS30" s="149"/>
      <c r="HT30" s="149"/>
      <c r="HU30" s="149"/>
      <c r="HV30" s="149"/>
      <c r="HW30" s="149"/>
      <c r="HX30" s="149"/>
      <c r="HY30" s="149"/>
      <c r="HZ30" s="149"/>
      <c r="IA30" s="149"/>
      <c r="IB30" s="149"/>
    </row>
    <row r="31" spans="1:236" s="146" customFormat="1" ht="12" customHeight="1">
      <c r="A31" s="173" t="s">
        <v>154</v>
      </c>
      <c r="B31" s="171" t="s">
        <v>194</v>
      </c>
      <c r="C31" s="170" t="s">
        <v>673</v>
      </c>
      <c r="D31" s="161">
        <v>19</v>
      </c>
      <c r="E31" s="161">
        <v>52</v>
      </c>
      <c r="F31" s="161">
        <v>47</v>
      </c>
      <c r="G31" s="161">
        <v>5</v>
      </c>
      <c r="H31" s="172">
        <v>10</v>
      </c>
      <c r="I31" s="172">
        <v>8</v>
      </c>
      <c r="J31" s="172">
        <v>2</v>
      </c>
      <c r="K31" s="172">
        <v>42</v>
      </c>
      <c r="L31" s="198">
        <v>39</v>
      </c>
      <c r="M31" s="198">
        <v>3</v>
      </c>
      <c r="N31" s="172">
        <v>0</v>
      </c>
      <c r="O31" s="199">
        <v>0</v>
      </c>
      <c r="P31" s="199">
        <v>0</v>
      </c>
      <c r="Q31" s="148"/>
      <c r="R31" s="205">
        <f t="shared" si="2"/>
        <v>0</v>
      </c>
      <c r="S31" s="205">
        <f t="shared" si="3"/>
        <v>0</v>
      </c>
      <c r="T31" s="205">
        <f t="shared" si="4"/>
        <v>0</v>
      </c>
      <c r="U31" s="205">
        <f t="shared" si="5"/>
        <v>0</v>
      </c>
      <c r="V31" s="205">
        <f t="shared" si="6"/>
        <v>0</v>
      </c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8"/>
      <c r="FG31" s="148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8"/>
      <c r="FV31" s="148"/>
      <c r="FW31" s="148"/>
      <c r="FX31" s="148"/>
      <c r="FY31" s="148"/>
      <c r="FZ31" s="148"/>
      <c r="GA31" s="148"/>
      <c r="GB31" s="148"/>
      <c r="GC31" s="148"/>
      <c r="GD31" s="148"/>
      <c r="GE31" s="148"/>
      <c r="GF31" s="148"/>
      <c r="GG31" s="148"/>
      <c r="GH31" s="148"/>
      <c r="GI31" s="148"/>
      <c r="GJ31" s="148"/>
      <c r="GK31" s="148"/>
      <c r="GL31" s="148"/>
      <c r="GM31" s="148"/>
      <c r="GN31" s="148"/>
      <c r="GO31" s="148"/>
      <c r="GP31" s="148"/>
      <c r="GQ31" s="148"/>
      <c r="GR31" s="148"/>
      <c r="GS31" s="148"/>
      <c r="GT31" s="148"/>
      <c r="GU31" s="148"/>
      <c r="GV31" s="148"/>
      <c r="GW31" s="148"/>
      <c r="GX31" s="148"/>
      <c r="GY31" s="148"/>
      <c r="GZ31" s="148"/>
      <c r="HA31" s="148"/>
      <c r="HB31" s="148"/>
      <c r="HC31" s="148"/>
      <c r="HD31" s="148"/>
      <c r="HE31" s="148"/>
      <c r="HF31" s="148"/>
      <c r="HG31" s="148"/>
      <c r="HH31" s="148"/>
      <c r="HI31" s="148"/>
      <c r="HJ31" s="148"/>
      <c r="HK31" s="148"/>
      <c r="HL31" s="149"/>
      <c r="HM31" s="149"/>
      <c r="HN31" s="149"/>
      <c r="HO31" s="149"/>
      <c r="HP31" s="149"/>
      <c r="HQ31" s="149"/>
      <c r="HR31" s="149"/>
      <c r="HS31" s="149"/>
      <c r="HT31" s="149"/>
      <c r="HU31" s="149"/>
      <c r="HV31" s="149"/>
      <c r="HW31" s="149"/>
      <c r="HX31" s="149"/>
      <c r="HY31" s="149"/>
      <c r="HZ31" s="149"/>
      <c r="IA31" s="149"/>
      <c r="IB31" s="149"/>
    </row>
    <row r="32" spans="1:236" ht="12" customHeight="1">
      <c r="A32" s="173" t="s">
        <v>154</v>
      </c>
      <c r="B32" s="171" t="s">
        <v>196</v>
      </c>
      <c r="C32" s="170" t="s">
        <v>197</v>
      </c>
      <c r="D32" s="161">
        <v>20</v>
      </c>
      <c r="E32" s="161">
        <v>20</v>
      </c>
      <c r="F32" s="161">
        <v>11</v>
      </c>
      <c r="G32" s="161">
        <v>9</v>
      </c>
      <c r="H32" s="172">
        <v>0</v>
      </c>
      <c r="I32" s="172">
        <v>0</v>
      </c>
      <c r="J32" s="172">
        <v>0</v>
      </c>
      <c r="K32" s="172">
        <v>20</v>
      </c>
      <c r="L32" s="198">
        <v>11</v>
      </c>
      <c r="M32" s="198">
        <v>9</v>
      </c>
      <c r="N32" s="172">
        <v>0</v>
      </c>
      <c r="O32" s="199">
        <v>0</v>
      </c>
      <c r="P32" s="199">
        <v>0</v>
      </c>
      <c r="R32" s="205">
        <f t="shared" si="2"/>
        <v>0</v>
      </c>
      <c r="S32" s="205">
        <f t="shared" si="3"/>
        <v>0</v>
      </c>
      <c r="T32" s="205">
        <f t="shared" si="4"/>
        <v>0</v>
      </c>
      <c r="U32" s="205">
        <f t="shared" si="5"/>
        <v>0</v>
      </c>
      <c r="V32" s="205">
        <f t="shared" si="6"/>
        <v>0</v>
      </c>
    </row>
    <row r="33" spans="1:236" ht="12" customHeight="1">
      <c r="A33" s="173" t="s">
        <v>154</v>
      </c>
      <c r="B33" s="171" t="s">
        <v>198</v>
      </c>
      <c r="C33" s="170" t="s">
        <v>199</v>
      </c>
      <c r="D33" s="161">
        <v>21</v>
      </c>
      <c r="E33" s="161">
        <v>19</v>
      </c>
      <c r="F33" s="161">
        <v>17</v>
      </c>
      <c r="G33" s="161">
        <v>2</v>
      </c>
      <c r="H33" s="172">
        <v>0</v>
      </c>
      <c r="I33" s="172">
        <v>0</v>
      </c>
      <c r="J33" s="172">
        <v>0</v>
      </c>
      <c r="K33" s="172">
        <v>19</v>
      </c>
      <c r="L33" s="172">
        <v>17</v>
      </c>
      <c r="M33" s="172">
        <v>2</v>
      </c>
      <c r="N33" s="172">
        <v>0</v>
      </c>
      <c r="O33" s="161">
        <v>0</v>
      </c>
      <c r="P33" s="161">
        <v>0</v>
      </c>
      <c r="R33" s="205">
        <f t="shared" si="2"/>
        <v>0</v>
      </c>
      <c r="S33" s="205">
        <f t="shared" si="3"/>
        <v>0</v>
      </c>
      <c r="T33" s="205">
        <f t="shared" si="4"/>
        <v>0</v>
      </c>
      <c r="U33" s="205">
        <f t="shared" si="5"/>
        <v>0</v>
      </c>
      <c r="V33" s="205">
        <f t="shared" si="6"/>
        <v>0</v>
      </c>
    </row>
    <row r="34" spans="1:236" ht="12" customHeight="1">
      <c r="A34" s="173" t="s">
        <v>154</v>
      </c>
      <c r="B34" s="171" t="s">
        <v>200</v>
      </c>
      <c r="C34" s="182" t="s">
        <v>201</v>
      </c>
      <c r="D34" s="161">
        <v>22</v>
      </c>
      <c r="E34" s="161">
        <v>23</v>
      </c>
      <c r="F34" s="161">
        <v>9</v>
      </c>
      <c r="G34" s="161">
        <v>14</v>
      </c>
      <c r="H34" s="172">
        <v>0</v>
      </c>
      <c r="I34" s="172">
        <v>0</v>
      </c>
      <c r="J34" s="172">
        <v>0</v>
      </c>
      <c r="K34" s="172">
        <v>23</v>
      </c>
      <c r="L34" s="172">
        <v>9</v>
      </c>
      <c r="M34" s="172">
        <v>14</v>
      </c>
      <c r="N34" s="172">
        <v>0</v>
      </c>
      <c r="O34" s="161">
        <v>0</v>
      </c>
      <c r="P34" s="161">
        <v>0</v>
      </c>
      <c r="R34" s="205">
        <f t="shared" si="2"/>
        <v>0</v>
      </c>
      <c r="S34" s="205">
        <f t="shared" si="3"/>
        <v>0</v>
      </c>
      <c r="T34" s="205">
        <f t="shared" si="4"/>
        <v>0</v>
      </c>
      <c r="U34" s="205">
        <f t="shared" si="5"/>
        <v>0</v>
      </c>
      <c r="V34" s="205">
        <f t="shared" si="6"/>
        <v>0</v>
      </c>
    </row>
    <row r="35" spans="1:236" ht="12" customHeight="1">
      <c r="A35" s="173" t="s">
        <v>154</v>
      </c>
      <c r="B35" s="171" t="s">
        <v>204</v>
      </c>
      <c r="C35" s="176" t="s">
        <v>205</v>
      </c>
      <c r="D35" s="161">
        <v>23</v>
      </c>
      <c r="E35" s="161">
        <v>107</v>
      </c>
      <c r="F35" s="161">
        <v>5</v>
      </c>
      <c r="G35" s="161">
        <v>102</v>
      </c>
      <c r="H35" s="172">
        <v>0</v>
      </c>
      <c r="I35" s="172">
        <v>0</v>
      </c>
      <c r="J35" s="172">
        <v>0</v>
      </c>
      <c r="K35" s="172">
        <v>107</v>
      </c>
      <c r="L35" s="172">
        <v>5</v>
      </c>
      <c r="M35" s="172">
        <v>102</v>
      </c>
      <c r="N35" s="172">
        <v>0</v>
      </c>
      <c r="O35" s="161">
        <v>0</v>
      </c>
      <c r="P35" s="161">
        <v>0</v>
      </c>
      <c r="R35" s="205">
        <f t="shared" si="2"/>
        <v>0</v>
      </c>
      <c r="S35" s="205">
        <f t="shared" si="3"/>
        <v>0</v>
      </c>
      <c r="T35" s="205">
        <f t="shared" si="4"/>
        <v>0</v>
      </c>
      <c r="U35" s="205">
        <f t="shared" si="5"/>
        <v>0</v>
      </c>
      <c r="V35" s="205">
        <f t="shared" si="6"/>
        <v>0</v>
      </c>
    </row>
    <row r="36" spans="1:236" ht="12" customHeight="1">
      <c r="A36" s="173" t="s">
        <v>154</v>
      </c>
      <c r="B36" s="171" t="s">
        <v>674</v>
      </c>
      <c r="C36" s="170" t="s">
        <v>675</v>
      </c>
      <c r="D36" s="161">
        <v>24</v>
      </c>
      <c r="E36" s="161">
        <v>9</v>
      </c>
      <c r="F36" s="161">
        <v>1</v>
      </c>
      <c r="G36" s="161">
        <v>8</v>
      </c>
      <c r="H36" s="172">
        <v>9</v>
      </c>
      <c r="I36" s="172">
        <v>1</v>
      </c>
      <c r="J36" s="172">
        <v>8</v>
      </c>
      <c r="K36" s="172">
        <v>0</v>
      </c>
      <c r="L36" s="172">
        <v>0</v>
      </c>
      <c r="M36" s="172">
        <v>0</v>
      </c>
      <c r="N36" s="172">
        <v>0</v>
      </c>
      <c r="O36" s="161">
        <v>0</v>
      </c>
      <c r="P36" s="161">
        <v>0</v>
      </c>
      <c r="R36" s="205">
        <f t="shared" si="2"/>
        <v>0</v>
      </c>
      <c r="S36" s="205">
        <f t="shared" si="3"/>
        <v>0</v>
      </c>
      <c r="T36" s="205">
        <f t="shared" si="4"/>
        <v>0</v>
      </c>
      <c r="U36" s="205">
        <f t="shared" si="5"/>
        <v>0</v>
      </c>
      <c r="V36" s="205">
        <f t="shared" si="6"/>
        <v>0</v>
      </c>
    </row>
    <row r="37" spans="1:236" ht="12" customHeight="1">
      <c r="A37" s="173" t="s">
        <v>154</v>
      </c>
      <c r="B37" s="171" t="s">
        <v>207</v>
      </c>
      <c r="C37" s="170" t="s">
        <v>676</v>
      </c>
      <c r="D37" s="161">
        <v>25</v>
      </c>
      <c r="E37" s="161">
        <v>498</v>
      </c>
      <c r="F37" s="161">
        <v>264</v>
      </c>
      <c r="G37" s="161">
        <v>234</v>
      </c>
      <c r="H37" s="172">
        <v>0</v>
      </c>
      <c r="I37" s="172">
        <v>0</v>
      </c>
      <c r="J37" s="172">
        <v>0</v>
      </c>
      <c r="K37" s="172">
        <v>498</v>
      </c>
      <c r="L37" s="172">
        <v>264</v>
      </c>
      <c r="M37" s="172">
        <v>234</v>
      </c>
      <c r="N37" s="172">
        <v>0</v>
      </c>
      <c r="O37" s="161">
        <v>0</v>
      </c>
      <c r="P37" s="161">
        <v>0</v>
      </c>
      <c r="R37" s="205">
        <f t="shared" si="2"/>
        <v>0</v>
      </c>
      <c r="S37" s="205">
        <f t="shared" si="3"/>
        <v>0</v>
      </c>
      <c r="T37" s="205">
        <f t="shared" si="4"/>
        <v>0</v>
      </c>
      <c r="U37" s="205">
        <f t="shared" si="5"/>
        <v>0</v>
      </c>
      <c r="V37" s="205">
        <f t="shared" si="6"/>
        <v>0</v>
      </c>
    </row>
    <row r="38" spans="1:236" ht="12" customHeight="1">
      <c r="A38" s="173" t="s">
        <v>154</v>
      </c>
      <c r="B38" s="171" t="s">
        <v>677</v>
      </c>
      <c r="C38" s="170" t="s">
        <v>212</v>
      </c>
      <c r="D38" s="161">
        <v>26</v>
      </c>
      <c r="E38" s="161">
        <v>15</v>
      </c>
      <c r="F38" s="161">
        <v>5</v>
      </c>
      <c r="G38" s="161">
        <v>10</v>
      </c>
      <c r="H38" s="172">
        <v>0</v>
      </c>
      <c r="I38" s="172">
        <v>0</v>
      </c>
      <c r="J38" s="172">
        <v>0</v>
      </c>
      <c r="K38" s="172">
        <v>15</v>
      </c>
      <c r="L38" s="172">
        <v>5</v>
      </c>
      <c r="M38" s="172">
        <v>10</v>
      </c>
      <c r="N38" s="172">
        <v>0</v>
      </c>
      <c r="O38" s="161">
        <v>0</v>
      </c>
      <c r="P38" s="161">
        <v>0</v>
      </c>
      <c r="R38" s="205">
        <f t="shared" si="2"/>
        <v>0</v>
      </c>
      <c r="S38" s="205">
        <f t="shared" si="3"/>
        <v>0</v>
      </c>
      <c r="T38" s="205">
        <f t="shared" si="4"/>
        <v>0</v>
      </c>
      <c r="U38" s="205">
        <f t="shared" si="5"/>
        <v>0</v>
      </c>
      <c r="V38" s="205">
        <f t="shared" si="6"/>
        <v>0</v>
      </c>
    </row>
    <row r="39" spans="1:236" s="145" customFormat="1" ht="12" customHeight="1">
      <c r="A39" s="783" t="s">
        <v>678</v>
      </c>
      <c r="B39" s="784"/>
      <c r="C39" s="785"/>
      <c r="D39" s="169">
        <v>27</v>
      </c>
      <c r="E39" s="169">
        <f>+SUM(E40:E54)</f>
        <v>232</v>
      </c>
      <c r="F39" s="169">
        <f t="shared" ref="F39:P39" si="8">+SUM(F40:F54)</f>
        <v>216</v>
      </c>
      <c r="G39" s="169">
        <f t="shared" si="8"/>
        <v>16</v>
      </c>
      <c r="H39" s="169">
        <v>0</v>
      </c>
      <c r="I39" s="169">
        <v>0</v>
      </c>
      <c r="J39" s="169">
        <v>0</v>
      </c>
      <c r="K39" s="169">
        <v>232</v>
      </c>
      <c r="L39" s="169">
        <v>216</v>
      </c>
      <c r="M39" s="169">
        <v>16</v>
      </c>
      <c r="N39" s="169">
        <f t="shared" si="8"/>
        <v>0</v>
      </c>
      <c r="O39" s="169">
        <f t="shared" si="8"/>
        <v>0</v>
      </c>
      <c r="P39" s="169">
        <f t="shared" si="8"/>
        <v>0</v>
      </c>
      <c r="Q39" s="205"/>
      <c r="R39" s="205">
        <f t="shared" si="2"/>
        <v>0</v>
      </c>
      <c r="S39" s="205">
        <f t="shared" si="3"/>
        <v>0</v>
      </c>
      <c r="T39" s="205">
        <f t="shared" si="4"/>
        <v>0</v>
      </c>
      <c r="U39" s="205">
        <f t="shared" si="5"/>
        <v>0</v>
      </c>
      <c r="V39" s="205">
        <f t="shared" si="6"/>
        <v>0</v>
      </c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5"/>
      <c r="DE39" s="205"/>
      <c r="DF39" s="205"/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5"/>
      <c r="DS39" s="205"/>
      <c r="DT39" s="205"/>
      <c r="DU39" s="205"/>
      <c r="DV39" s="205"/>
      <c r="DW39" s="205"/>
      <c r="DX39" s="205"/>
      <c r="DY39" s="205"/>
      <c r="DZ39" s="205"/>
      <c r="EA39" s="205"/>
      <c r="EB39" s="205"/>
      <c r="EC39" s="205"/>
      <c r="ED39" s="205"/>
      <c r="EE39" s="205"/>
      <c r="EF39" s="205"/>
      <c r="EG39" s="205"/>
      <c r="EH39" s="205"/>
      <c r="EI39" s="205"/>
      <c r="EJ39" s="205"/>
      <c r="EK39" s="205"/>
      <c r="EL39" s="205"/>
      <c r="EM39" s="205"/>
      <c r="EN39" s="205"/>
      <c r="EO39" s="205"/>
      <c r="EP39" s="205"/>
      <c r="EQ39" s="205"/>
      <c r="ER39" s="205"/>
      <c r="ES39" s="205"/>
      <c r="ET39" s="205"/>
      <c r="EU39" s="205"/>
      <c r="EV39" s="205"/>
      <c r="EW39" s="205"/>
      <c r="EX39" s="205"/>
      <c r="EY39" s="205"/>
      <c r="EZ39" s="205"/>
      <c r="FA39" s="205"/>
      <c r="FB39" s="205"/>
      <c r="FC39" s="205"/>
      <c r="FD39" s="205"/>
      <c r="FE39" s="205"/>
      <c r="FF39" s="205"/>
      <c r="FG39" s="205"/>
      <c r="FH39" s="205"/>
      <c r="FI39" s="205"/>
      <c r="FJ39" s="205"/>
      <c r="FK39" s="205"/>
      <c r="FL39" s="205"/>
      <c r="FM39" s="205"/>
      <c r="FN39" s="205"/>
      <c r="FO39" s="205"/>
      <c r="FP39" s="205"/>
      <c r="FQ39" s="205"/>
      <c r="FR39" s="205"/>
      <c r="FS39" s="205"/>
      <c r="FT39" s="205"/>
      <c r="FU39" s="205"/>
      <c r="FV39" s="205"/>
      <c r="FW39" s="205"/>
      <c r="FX39" s="205"/>
      <c r="FY39" s="205"/>
      <c r="FZ39" s="205"/>
      <c r="GA39" s="205"/>
      <c r="GB39" s="205"/>
      <c r="GC39" s="205"/>
      <c r="GD39" s="205"/>
      <c r="GE39" s="205"/>
      <c r="GF39" s="205"/>
      <c r="GG39" s="205"/>
      <c r="GH39" s="205"/>
      <c r="GI39" s="205"/>
      <c r="GJ39" s="205"/>
      <c r="GK39" s="205"/>
      <c r="GL39" s="205"/>
      <c r="GM39" s="205"/>
      <c r="GN39" s="205"/>
      <c r="GO39" s="205"/>
      <c r="GP39" s="205"/>
      <c r="GQ39" s="205"/>
      <c r="GR39" s="205"/>
      <c r="GS39" s="205"/>
      <c r="GT39" s="205"/>
      <c r="GU39" s="205"/>
      <c r="GV39" s="205"/>
      <c r="GW39" s="205"/>
      <c r="GX39" s="205"/>
      <c r="GY39" s="205"/>
      <c r="GZ39" s="205"/>
      <c r="HA39" s="205"/>
      <c r="HB39" s="205"/>
      <c r="HC39" s="205"/>
      <c r="HD39" s="205"/>
      <c r="HE39" s="205"/>
      <c r="HF39" s="205"/>
      <c r="HG39" s="205"/>
      <c r="HH39" s="205"/>
      <c r="HI39" s="205"/>
      <c r="HJ39" s="205"/>
      <c r="HK39" s="205"/>
      <c r="HL39" s="144"/>
      <c r="HM39" s="144"/>
      <c r="HN39" s="144"/>
      <c r="HO39" s="144"/>
      <c r="HP39" s="144"/>
      <c r="HQ39" s="144"/>
      <c r="HR39" s="144"/>
      <c r="HS39" s="144"/>
      <c r="HT39" s="144"/>
      <c r="HU39" s="144"/>
      <c r="HV39" s="144"/>
      <c r="HW39" s="144"/>
      <c r="HX39" s="144"/>
      <c r="HY39" s="144"/>
      <c r="HZ39" s="144"/>
      <c r="IA39" s="144"/>
      <c r="IB39" s="144"/>
    </row>
    <row r="40" spans="1:236" ht="12" customHeight="1">
      <c r="A40" s="178" t="s">
        <v>679</v>
      </c>
      <c r="B40" s="183" t="s">
        <v>231</v>
      </c>
      <c r="C40" s="184" t="s">
        <v>232</v>
      </c>
      <c r="D40" s="161">
        <v>28</v>
      </c>
      <c r="E40" s="161">
        <v>20</v>
      </c>
      <c r="F40" s="161">
        <v>20</v>
      </c>
      <c r="G40" s="161">
        <v>0</v>
      </c>
      <c r="H40" s="172">
        <v>0</v>
      </c>
      <c r="I40" s="172">
        <v>0</v>
      </c>
      <c r="J40" s="172">
        <v>0</v>
      </c>
      <c r="K40" s="172">
        <v>20</v>
      </c>
      <c r="L40" s="172">
        <v>20</v>
      </c>
      <c r="M40" s="172">
        <v>0</v>
      </c>
      <c r="N40" s="172">
        <f t="shared" ref="N40:N72" si="9">+O40+P40</f>
        <v>0</v>
      </c>
      <c r="O40" s="161">
        <v>0</v>
      </c>
      <c r="P40" s="161">
        <v>0</v>
      </c>
      <c r="R40" s="205">
        <f t="shared" si="2"/>
        <v>0</v>
      </c>
      <c r="S40" s="205">
        <f t="shared" si="3"/>
        <v>0</v>
      </c>
      <c r="T40" s="205">
        <f t="shared" si="4"/>
        <v>0</v>
      </c>
      <c r="U40" s="205">
        <f t="shared" si="5"/>
        <v>0</v>
      </c>
      <c r="V40" s="205">
        <f t="shared" si="6"/>
        <v>0</v>
      </c>
    </row>
    <row r="41" spans="1:236" ht="12" customHeight="1">
      <c r="A41" s="178" t="s">
        <v>679</v>
      </c>
      <c r="B41" s="183" t="s">
        <v>233</v>
      </c>
      <c r="C41" s="176" t="s">
        <v>234</v>
      </c>
      <c r="D41" s="161">
        <v>29</v>
      </c>
      <c r="E41" s="161">
        <v>20</v>
      </c>
      <c r="F41" s="161">
        <v>20</v>
      </c>
      <c r="G41" s="161">
        <v>0</v>
      </c>
      <c r="H41" s="172">
        <v>0</v>
      </c>
      <c r="I41" s="172">
        <v>0</v>
      </c>
      <c r="J41" s="172">
        <v>0</v>
      </c>
      <c r="K41" s="172">
        <v>20</v>
      </c>
      <c r="L41" s="172">
        <v>20</v>
      </c>
      <c r="M41" s="172">
        <v>0</v>
      </c>
      <c r="N41" s="172">
        <f t="shared" si="9"/>
        <v>0</v>
      </c>
      <c r="O41" s="161">
        <v>0</v>
      </c>
      <c r="P41" s="161">
        <v>0</v>
      </c>
      <c r="R41" s="205">
        <f t="shared" si="2"/>
        <v>0</v>
      </c>
      <c r="S41" s="205">
        <f t="shared" si="3"/>
        <v>0</v>
      </c>
      <c r="T41" s="205">
        <f t="shared" si="4"/>
        <v>0</v>
      </c>
      <c r="U41" s="205">
        <f t="shared" si="5"/>
        <v>0</v>
      </c>
      <c r="V41" s="205">
        <f t="shared" si="6"/>
        <v>0</v>
      </c>
    </row>
    <row r="42" spans="1:236" ht="12" customHeight="1">
      <c r="A42" s="178" t="s">
        <v>679</v>
      </c>
      <c r="B42" s="183" t="s">
        <v>237</v>
      </c>
      <c r="C42" s="176" t="s">
        <v>680</v>
      </c>
      <c r="D42" s="161">
        <v>30</v>
      </c>
      <c r="E42" s="161">
        <v>20</v>
      </c>
      <c r="F42" s="161">
        <v>20</v>
      </c>
      <c r="G42" s="161">
        <v>0</v>
      </c>
      <c r="H42" s="172">
        <v>0</v>
      </c>
      <c r="I42" s="172">
        <v>0</v>
      </c>
      <c r="J42" s="172">
        <v>0</v>
      </c>
      <c r="K42" s="172">
        <v>20</v>
      </c>
      <c r="L42" s="172">
        <v>20</v>
      </c>
      <c r="M42" s="172">
        <v>0</v>
      </c>
      <c r="N42" s="172">
        <f t="shared" si="9"/>
        <v>0</v>
      </c>
      <c r="O42" s="161">
        <v>0</v>
      </c>
      <c r="P42" s="161">
        <v>0</v>
      </c>
      <c r="R42" s="205">
        <f t="shared" si="2"/>
        <v>0</v>
      </c>
      <c r="S42" s="205">
        <f t="shared" si="3"/>
        <v>0</v>
      </c>
      <c r="T42" s="205">
        <f t="shared" si="4"/>
        <v>0</v>
      </c>
      <c r="U42" s="205">
        <f t="shared" si="5"/>
        <v>0</v>
      </c>
      <c r="V42" s="205">
        <f t="shared" si="6"/>
        <v>0</v>
      </c>
    </row>
    <row r="43" spans="1:236" ht="12" customHeight="1">
      <c r="A43" s="178" t="s">
        <v>679</v>
      </c>
      <c r="B43" s="183" t="s">
        <v>229</v>
      </c>
      <c r="C43" s="185" t="s">
        <v>681</v>
      </c>
      <c r="D43" s="161">
        <v>31</v>
      </c>
      <c r="E43" s="161">
        <v>20</v>
      </c>
      <c r="F43" s="161">
        <v>20</v>
      </c>
      <c r="G43" s="161">
        <v>0</v>
      </c>
      <c r="H43" s="172">
        <v>0</v>
      </c>
      <c r="I43" s="172">
        <v>0</v>
      </c>
      <c r="J43" s="172">
        <v>0</v>
      </c>
      <c r="K43" s="172">
        <v>20</v>
      </c>
      <c r="L43" s="172">
        <v>20</v>
      </c>
      <c r="M43" s="172">
        <v>0</v>
      </c>
      <c r="N43" s="172">
        <f t="shared" si="9"/>
        <v>0</v>
      </c>
      <c r="O43" s="161">
        <v>0</v>
      </c>
      <c r="P43" s="161">
        <v>0</v>
      </c>
      <c r="R43" s="205">
        <f t="shared" si="2"/>
        <v>0</v>
      </c>
      <c r="S43" s="205">
        <f t="shared" si="3"/>
        <v>0</v>
      </c>
      <c r="T43" s="205">
        <f t="shared" si="4"/>
        <v>0</v>
      </c>
      <c r="U43" s="205">
        <f t="shared" si="5"/>
        <v>0</v>
      </c>
      <c r="V43" s="205">
        <f t="shared" si="6"/>
        <v>0</v>
      </c>
    </row>
    <row r="44" spans="1:236" ht="12" customHeight="1">
      <c r="A44" s="178" t="s">
        <v>679</v>
      </c>
      <c r="B44" s="183" t="s">
        <v>225</v>
      </c>
      <c r="C44" s="185" t="s">
        <v>226</v>
      </c>
      <c r="D44" s="161">
        <v>32</v>
      </c>
      <c r="E44" s="161">
        <v>15</v>
      </c>
      <c r="F44" s="161">
        <v>15</v>
      </c>
      <c r="G44" s="161">
        <v>0</v>
      </c>
      <c r="H44" s="172">
        <v>0</v>
      </c>
      <c r="I44" s="172">
        <v>0</v>
      </c>
      <c r="J44" s="172">
        <v>0</v>
      </c>
      <c r="K44" s="172">
        <v>15</v>
      </c>
      <c r="L44" s="172">
        <v>15</v>
      </c>
      <c r="M44" s="172">
        <v>0</v>
      </c>
      <c r="N44" s="172">
        <f t="shared" si="9"/>
        <v>0</v>
      </c>
      <c r="O44" s="161">
        <v>0</v>
      </c>
      <c r="P44" s="161">
        <v>0</v>
      </c>
      <c r="R44" s="205">
        <f t="shared" si="2"/>
        <v>0</v>
      </c>
      <c r="S44" s="205">
        <f t="shared" si="3"/>
        <v>0</v>
      </c>
      <c r="T44" s="205">
        <f t="shared" si="4"/>
        <v>0</v>
      </c>
      <c r="U44" s="205">
        <f t="shared" si="5"/>
        <v>0</v>
      </c>
      <c r="V44" s="205">
        <f t="shared" si="6"/>
        <v>0</v>
      </c>
    </row>
    <row r="45" spans="1:236" ht="12" customHeight="1">
      <c r="A45" s="178" t="s">
        <v>679</v>
      </c>
      <c r="B45" s="183" t="s">
        <v>235</v>
      </c>
      <c r="C45" s="184" t="s">
        <v>236</v>
      </c>
      <c r="D45" s="161">
        <v>33</v>
      </c>
      <c r="E45" s="161">
        <v>12</v>
      </c>
      <c r="F45" s="161">
        <v>7</v>
      </c>
      <c r="G45" s="161">
        <v>5</v>
      </c>
      <c r="H45" s="172">
        <v>0</v>
      </c>
      <c r="I45" s="172">
        <v>0</v>
      </c>
      <c r="J45" s="172">
        <v>0</v>
      </c>
      <c r="K45" s="172">
        <v>12</v>
      </c>
      <c r="L45" s="172">
        <v>7</v>
      </c>
      <c r="M45" s="172">
        <v>5</v>
      </c>
      <c r="N45" s="172">
        <f t="shared" si="9"/>
        <v>0</v>
      </c>
      <c r="O45" s="161">
        <v>0</v>
      </c>
      <c r="P45" s="161">
        <v>0</v>
      </c>
      <c r="R45" s="205">
        <f t="shared" si="2"/>
        <v>0</v>
      </c>
      <c r="S45" s="205">
        <f t="shared" si="3"/>
        <v>0</v>
      </c>
      <c r="T45" s="205">
        <f t="shared" si="4"/>
        <v>0</v>
      </c>
      <c r="U45" s="205">
        <f t="shared" si="5"/>
        <v>0</v>
      </c>
      <c r="V45" s="205">
        <f t="shared" si="6"/>
        <v>0</v>
      </c>
    </row>
    <row r="46" spans="1:236" ht="12" customHeight="1">
      <c r="A46" s="178" t="s">
        <v>679</v>
      </c>
      <c r="B46" s="183" t="s">
        <v>243</v>
      </c>
      <c r="C46" s="185" t="s">
        <v>244</v>
      </c>
      <c r="D46" s="161">
        <v>34</v>
      </c>
      <c r="E46" s="161">
        <v>13</v>
      </c>
      <c r="F46" s="161">
        <v>8</v>
      </c>
      <c r="G46" s="161">
        <v>5</v>
      </c>
      <c r="H46" s="172">
        <v>0</v>
      </c>
      <c r="I46" s="172">
        <v>0</v>
      </c>
      <c r="J46" s="172">
        <v>0</v>
      </c>
      <c r="K46" s="172">
        <v>13</v>
      </c>
      <c r="L46" s="172">
        <v>8</v>
      </c>
      <c r="M46" s="172">
        <v>5</v>
      </c>
      <c r="N46" s="172">
        <f t="shared" si="9"/>
        <v>0</v>
      </c>
      <c r="O46" s="161">
        <v>0</v>
      </c>
      <c r="P46" s="161">
        <v>0</v>
      </c>
      <c r="R46" s="205">
        <f t="shared" si="2"/>
        <v>0</v>
      </c>
      <c r="S46" s="205">
        <f t="shared" si="3"/>
        <v>0</v>
      </c>
      <c r="T46" s="205">
        <f t="shared" si="4"/>
        <v>0</v>
      </c>
      <c r="U46" s="205">
        <f t="shared" si="5"/>
        <v>0</v>
      </c>
      <c r="V46" s="205">
        <f t="shared" si="6"/>
        <v>0</v>
      </c>
    </row>
    <row r="47" spans="1:236" ht="12" customHeight="1">
      <c r="A47" s="178" t="s">
        <v>679</v>
      </c>
      <c r="B47" s="183" t="s">
        <v>241</v>
      </c>
      <c r="C47" s="184" t="s">
        <v>242</v>
      </c>
      <c r="D47" s="161">
        <v>35</v>
      </c>
      <c r="E47" s="161">
        <v>10</v>
      </c>
      <c r="F47" s="161">
        <v>10</v>
      </c>
      <c r="G47" s="161">
        <v>0</v>
      </c>
      <c r="H47" s="172">
        <v>0</v>
      </c>
      <c r="I47" s="172">
        <v>0</v>
      </c>
      <c r="J47" s="172">
        <v>0</v>
      </c>
      <c r="K47" s="172">
        <v>10</v>
      </c>
      <c r="L47" s="172">
        <v>10</v>
      </c>
      <c r="M47" s="172">
        <v>0</v>
      </c>
      <c r="N47" s="172">
        <f t="shared" si="9"/>
        <v>0</v>
      </c>
      <c r="O47" s="161">
        <v>0</v>
      </c>
      <c r="P47" s="161">
        <v>0</v>
      </c>
      <c r="R47" s="205">
        <f t="shared" si="2"/>
        <v>0</v>
      </c>
      <c r="S47" s="205">
        <f t="shared" si="3"/>
        <v>0</v>
      </c>
      <c r="T47" s="205">
        <f t="shared" si="4"/>
        <v>0</v>
      </c>
      <c r="U47" s="205">
        <f t="shared" si="5"/>
        <v>0</v>
      </c>
      <c r="V47" s="205">
        <f t="shared" si="6"/>
        <v>0</v>
      </c>
    </row>
    <row r="48" spans="1:236" ht="12" customHeight="1">
      <c r="A48" s="178" t="s">
        <v>679</v>
      </c>
      <c r="B48" s="183" t="s">
        <v>219</v>
      </c>
      <c r="C48" s="176" t="s">
        <v>220</v>
      </c>
      <c r="D48" s="161">
        <v>36</v>
      </c>
      <c r="E48" s="161">
        <v>14</v>
      </c>
      <c r="F48" s="161">
        <v>14</v>
      </c>
      <c r="G48" s="161">
        <v>0</v>
      </c>
      <c r="H48" s="172">
        <v>0</v>
      </c>
      <c r="I48" s="172">
        <v>0</v>
      </c>
      <c r="J48" s="172">
        <v>0</v>
      </c>
      <c r="K48" s="172">
        <v>14</v>
      </c>
      <c r="L48" s="172">
        <v>14</v>
      </c>
      <c r="M48" s="172">
        <v>0</v>
      </c>
      <c r="N48" s="172">
        <f t="shared" si="9"/>
        <v>0</v>
      </c>
      <c r="O48" s="161">
        <v>0</v>
      </c>
      <c r="P48" s="161">
        <v>0</v>
      </c>
      <c r="R48" s="205">
        <f t="shared" si="2"/>
        <v>0</v>
      </c>
      <c r="S48" s="205">
        <f t="shared" si="3"/>
        <v>0</v>
      </c>
      <c r="T48" s="205">
        <f t="shared" si="4"/>
        <v>0</v>
      </c>
      <c r="U48" s="205">
        <f t="shared" si="5"/>
        <v>0</v>
      </c>
      <c r="V48" s="205">
        <f t="shared" si="6"/>
        <v>0</v>
      </c>
    </row>
    <row r="49" spans="1:236" ht="12" customHeight="1">
      <c r="A49" s="178" t="s">
        <v>679</v>
      </c>
      <c r="B49" s="183" t="s">
        <v>223</v>
      </c>
      <c r="C49" s="185" t="s">
        <v>682</v>
      </c>
      <c r="D49" s="161">
        <v>37</v>
      </c>
      <c r="E49" s="161">
        <v>16</v>
      </c>
      <c r="F49" s="161">
        <v>16</v>
      </c>
      <c r="G49" s="161">
        <v>0</v>
      </c>
      <c r="H49" s="172">
        <v>0</v>
      </c>
      <c r="I49" s="172">
        <v>0</v>
      </c>
      <c r="J49" s="172">
        <v>0</v>
      </c>
      <c r="K49" s="172">
        <v>16</v>
      </c>
      <c r="L49" s="172">
        <v>16</v>
      </c>
      <c r="M49" s="172">
        <v>0</v>
      </c>
      <c r="N49" s="172">
        <f t="shared" si="9"/>
        <v>0</v>
      </c>
      <c r="O49" s="161">
        <v>0</v>
      </c>
      <c r="P49" s="161">
        <v>0</v>
      </c>
      <c r="R49" s="205">
        <f t="shared" si="2"/>
        <v>0</v>
      </c>
      <c r="S49" s="205">
        <f t="shared" si="3"/>
        <v>0</v>
      </c>
      <c r="T49" s="205">
        <f t="shared" si="4"/>
        <v>0</v>
      </c>
      <c r="U49" s="205">
        <f t="shared" si="5"/>
        <v>0</v>
      </c>
      <c r="V49" s="205">
        <f t="shared" si="6"/>
        <v>0</v>
      </c>
    </row>
    <row r="50" spans="1:236" ht="12" customHeight="1">
      <c r="A50" s="178" t="s">
        <v>679</v>
      </c>
      <c r="B50" s="183" t="s">
        <v>245</v>
      </c>
      <c r="C50" s="178" t="s">
        <v>246</v>
      </c>
      <c r="D50" s="161">
        <v>38</v>
      </c>
      <c r="E50" s="161">
        <v>9</v>
      </c>
      <c r="F50" s="161">
        <v>9</v>
      </c>
      <c r="G50" s="161">
        <v>0</v>
      </c>
      <c r="H50" s="172">
        <v>0</v>
      </c>
      <c r="I50" s="172">
        <v>0</v>
      </c>
      <c r="J50" s="172">
        <v>0</v>
      </c>
      <c r="K50" s="172">
        <v>9</v>
      </c>
      <c r="L50" s="172">
        <v>9</v>
      </c>
      <c r="M50" s="172">
        <v>0</v>
      </c>
      <c r="N50" s="172">
        <f t="shared" si="9"/>
        <v>0</v>
      </c>
      <c r="O50" s="172">
        <v>0</v>
      </c>
      <c r="P50" s="172">
        <v>0</v>
      </c>
      <c r="R50" s="205">
        <f t="shared" si="2"/>
        <v>0</v>
      </c>
      <c r="S50" s="205">
        <f t="shared" si="3"/>
        <v>0</v>
      </c>
      <c r="T50" s="205">
        <f t="shared" si="4"/>
        <v>0</v>
      </c>
      <c r="U50" s="205">
        <f t="shared" si="5"/>
        <v>0</v>
      </c>
      <c r="V50" s="205">
        <f t="shared" si="6"/>
        <v>0</v>
      </c>
    </row>
    <row r="51" spans="1:236" ht="12" customHeight="1">
      <c r="A51" s="178" t="s">
        <v>679</v>
      </c>
      <c r="B51" s="183" t="s">
        <v>227</v>
      </c>
      <c r="C51" s="185" t="s">
        <v>228</v>
      </c>
      <c r="D51" s="161">
        <v>39</v>
      </c>
      <c r="E51" s="161">
        <v>19</v>
      </c>
      <c r="F51" s="161">
        <v>19</v>
      </c>
      <c r="G51" s="161">
        <v>0</v>
      </c>
      <c r="H51" s="172">
        <v>0</v>
      </c>
      <c r="I51" s="172">
        <v>0</v>
      </c>
      <c r="J51" s="172">
        <v>0</v>
      </c>
      <c r="K51" s="172">
        <v>19</v>
      </c>
      <c r="L51" s="172">
        <v>19</v>
      </c>
      <c r="M51" s="172">
        <v>0</v>
      </c>
      <c r="N51" s="172">
        <f t="shared" si="9"/>
        <v>0</v>
      </c>
      <c r="O51" s="172">
        <v>0</v>
      </c>
      <c r="P51" s="172">
        <v>0</v>
      </c>
      <c r="R51" s="205">
        <f t="shared" si="2"/>
        <v>0</v>
      </c>
      <c r="S51" s="205">
        <f t="shared" si="3"/>
        <v>0</v>
      </c>
      <c r="T51" s="205">
        <f t="shared" si="4"/>
        <v>0</v>
      </c>
      <c r="U51" s="205">
        <f t="shared" si="5"/>
        <v>0</v>
      </c>
      <c r="V51" s="205">
        <f t="shared" si="6"/>
        <v>0</v>
      </c>
    </row>
    <row r="52" spans="1:236" ht="12" customHeight="1">
      <c r="A52" s="178" t="s">
        <v>679</v>
      </c>
      <c r="B52" s="183" t="s">
        <v>239</v>
      </c>
      <c r="C52" s="184" t="s">
        <v>240</v>
      </c>
      <c r="D52" s="161">
        <v>40</v>
      </c>
      <c r="E52" s="161">
        <v>13</v>
      </c>
      <c r="F52" s="161">
        <v>7</v>
      </c>
      <c r="G52" s="161">
        <v>6</v>
      </c>
      <c r="H52" s="172">
        <v>0</v>
      </c>
      <c r="I52" s="172">
        <v>0</v>
      </c>
      <c r="J52" s="172">
        <v>0</v>
      </c>
      <c r="K52" s="172">
        <v>13</v>
      </c>
      <c r="L52" s="172">
        <v>7</v>
      </c>
      <c r="M52" s="172">
        <v>6</v>
      </c>
      <c r="N52" s="172">
        <f t="shared" si="9"/>
        <v>0</v>
      </c>
      <c r="O52" s="172">
        <v>0</v>
      </c>
      <c r="P52" s="172">
        <v>0</v>
      </c>
      <c r="R52" s="205">
        <f t="shared" si="2"/>
        <v>0</v>
      </c>
      <c r="S52" s="205">
        <f t="shared" si="3"/>
        <v>0</v>
      </c>
      <c r="T52" s="205">
        <f t="shared" si="4"/>
        <v>0</v>
      </c>
      <c r="U52" s="205">
        <f t="shared" si="5"/>
        <v>0</v>
      </c>
      <c r="V52" s="205">
        <f t="shared" si="6"/>
        <v>0</v>
      </c>
    </row>
    <row r="53" spans="1:236" ht="12" customHeight="1">
      <c r="A53" s="178" t="s">
        <v>679</v>
      </c>
      <c r="B53" s="183" t="s">
        <v>217</v>
      </c>
      <c r="C53" s="178" t="s">
        <v>683</v>
      </c>
      <c r="D53" s="161">
        <v>41</v>
      </c>
      <c r="E53" s="161">
        <v>14</v>
      </c>
      <c r="F53" s="161">
        <v>14</v>
      </c>
      <c r="G53" s="161">
        <v>0</v>
      </c>
      <c r="H53" s="172">
        <v>0</v>
      </c>
      <c r="I53" s="172">
        <v>0</v>
      </c>
      <c r="J53" s="172">
        <v>0</v>
      </c>
      <c r="K53" s="172">
        <v>14</v>
      </c>
      <c r="L53" s="172">
        <v>14</v>
      </c>
      <c r="M53" s="172">
        <v>0</v>
      </c>
      <c r="N53" s="172">
        <f t="shared" si="9"/>
        <v>0</v>
      </c>
      <c r="O53" s="172">
        <v>0</v>
      </c>
      <c r="P53" s="172">
        <v>0</v>
      </c>
      <c r="R53" s="205">
        <f t="shared" si="2"/>
        <v>0</v>
      </c>
      <c r="S53" s="205">
        <f t="shared" si="3"/>
        <v>0</v>
      </c>
      <c r="T53" s="205">
        <f t="shared" si="4"/>
        <v>0</v>
      </c>
      <c r="U53" s="205">
        <f t="shared" si="5"/>
        <v>0</v>
      </c>
      <c r="V53" s="205">
        <f t="shared" si="6"/>
        <v>0</v>
      </c>
    </row>
    <row r="54" spans="1:236" ht="20.25" customHeight="1">
      <c r="A54" s="178" t="s">
        <v>679</v>
      </c>
      <c r="B54" s="183" t="s">
        <v>221</v>
      </c>
      <c r="C54" s="185" t="s">
        <v>684</v>
      </c>
      <c r="D54" s="161">
        <v>42</v>
      </c>
      <c r="E54" s="161">
        <v>17</v>
      </c>
      <c r="F54" s="161">
        <v>17</v>
      </c>
      <c r="G54" s="161">
        <v>0</v>
      </c>
      <c r="H54" s="172">
        <v>0</v>
      </c>
      <c r="I54" s="172">
        <v>0</v>
      </c>
      <c r="J54" s="172">
        <v>0</v>
      </c>
      <c r="K54" s="172">
        <v>17</v>
      </c>
      <c r="L54" s="172">
        <v>17</v>
      </c>
      <c r="M54" s="172">
        <v>0</v>
      </c>
      <c r="N54" s="172">
        <f t="shared" si="9"/>
        <v>0</v>
      </c>
      <c r="O54" s="172">
        <v>0</v>
      </c>
      <c r="P54" s="172">
        <v>0</v>
      </c>
      <c r="R54" s="205">
        <f t="shared" si="2"/>
        <v>0</v>
      </c>
      <c r="S54" s="205">
        <f t="shared" si="3"/>
        <v>0</v>
      </c>
      <c r="T54" s="205">
        <f t="shared" si="4"/>
        <v>0</v>
      </c>
      <c r="U54" s="205">
        <f t="shared" si="5"/>
        <v>0</v>
      </c>
      <c r="V54" s="205">
        <f t="shared" si="6"/>
        <v>0</v>
      </c>
    </row>
    <row r="55" spans="1:236" s="145" customFormat="1" ht="12" customHeight="1">
      <c r="A55" s="783" t="s">
        <v>685</v>
      </c>
      <c r="B55" s="784"/>
      <c r="C55" s="785"/>
      <c r="D55" s="169">
        <v>46</v>
      </c>
      <c r="E55" s="169">
        <f>+H55+K55+N55</f>
        <v>497</v>
      </c>
      <c r="F55" s="169">
        <f>+I55+L55+O55</f>
        <v>129</v>
      </c>
      <c r="G55" s="169">
        <f>+J55+M55+P55</f>
        <v>368</v>
      </c>
      <c r="H55" s="169">
        <v>42</v>
      </c>
      <c r="I55" s="169">
        <v>2</v>
      </c>
      <c r="J55" s="169">
        <v>40</v>
      </c>
      <c r="K55" s="169">
        <v>455</v>
      </c>
      <c r="L55" s="169">
        <v>127</v>
      </c>
      <c r="M55" s="169">
        <v>328</v>
      </c>
      <c r="N55" s="169">
        <f t="shared" si="9"/>
        <v>0</v>
      </c>
      <c r="O55" s="169">
        <v>0</v>
      </c>
      <c r="P55" s="169">
        <v>0</v>
      </c>
      <c r="Q55" s="205"/>
      <c r="R55" s="205">
        <f t="shared" si="2"/>
        <v>0</v>
      </c>
      <c r="S55" s="205">
        <f t="shared" si="3"/>
        <v>0</v>
      </c>
      <c r="T55" s="205">
        <f t="shared" si="4"/>
        <v>0</v>
      </c>
      <c r="U55" s="205">
        <f t="shared" si="5"/>
        <v>0</v>
      </c>
      <c r="V55" s="205">
        <f t="shared" si="6"/>
        <v>0</v>
      </c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  <c r="BO55" s="205"/>
      <c r="BP55" s="205"/>
      <c r="BQ55" s="205"/>
      <c r="BR55" s="205"/>
      <c r="BS55" s="205"/>
      <c r="BT55" s="205"/>
      <c r="BU55" s="205"/>
      <c r="BV55" s="205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205"/>
      <c r="CI55" s="205"/>
      <c r="CJ55" s="205"/>
      <c r="CK55" s="205"/>
      <c r="CL55" s="205"/>
      <c r="CM55" s="205"/>
      <c r="CN55" s="205"/>
      <c r="CO55" s="205"/>
      <c r="CP55" s="205"/>
      <c r="CQ55" s="205"/>
      <c r="CR55" s="205"/>
      <c r="CS55" s="205"/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5"/>
      <c r="DE55" s="205"/>
      <c r="DF55" s="205"/>
      <c r="DG55" s="205"/>
      <c r="DH55" s="205"/>
      <c r="DI55" s="205"/>
      <c r="DJ55" s="205"/>
      <c r="DK55" s="205"/>
      <c r="DL55" s="205"/>
      <c r="DM55" s="205"/>
      <c r="DN55" s="205"/>
      <c r="DO55" s="205"/>
      <c r="DP55" s="205"/>
      <c r="DQ55" s="205"/>
      <c r="DR55" s="205"/>
      <c r="DS55" s="205"/>
      <c r="DT55" s="205"/>
      <c r="DU55" s="205"/>
      <c r="DV55" s="205"/>
      <c r="DW55" s="205"/>
      <c r="DX55" s="205"/>
      <c r="DY55" s="205"/>
      <c r="DZ55" s="205"/>
      <c r="EA55" s="205"/>
      <c r="EB55" s="205"/>
      <c r="EC55" s="205"/>
      <c r="ED55" s="205"/>
      <c r="EE55" s="205"/>
      <c r="EF55" s="205"/>
      <c r="EG55" s="205"/>
      <c r="EH55" s="205"/>
      <c r="EI55" s="205"/>
      <c r="EJ55" s="205"/>
      <c r="EK55" s="205"/>
      <c r="EL55" s="205"/>
      <c r="EM55" s="205"/>
      <c r="EN55" s="205"/>
      <c r="EO55" s="205"/>
      <c r="EP55" s="205"/>
      <c r="EQ55" s="205"/>
      <c r="ER55" s="205"/>
      <c r="ES55" s="205"/>
      <c r="ET55" s="205"/>
      <c r="EU55" s="205"/>
      <c r="EV55" s="205"/>
      <c r="EW55" s="205"/>
      <c r="EX55" s="205"/>
      <c r="EY55" s="205"/>
      <c r="EZ55" s="205"/>
      <c r="FA55" s="205"/>
      <c r="FB55" s="205"/>
      <c r="FC55" s="205"/>
      <c r="FD55" s="205"/>
      <c r="FE55" s="205"/>
      <c r="FF55" s="205"/>
      <c r="FG55" s="205"/>
      <c r="FH55" s="205"/>
      <c r="FI55" s="205"/>
      <c r="FJ55" s="205"/>
      <c r="FK55" s="205"/>
      <c r="FL55" s="205"/>
      <c r="FM55" s="205"/>
      <c r="FN55" s="205"/>
      <c r="FO55" s="205"/>
      <c r="FP55" s="205"/>
      <c r="FQ55" s="205"/>
      <c r="FR55" s="205"/>
      <c r="FS55" s="205"/>
      <c r="FT55" s="205"/>
      <c r="FU55" s="205"/>
      <c r="FV55" s="205"/>
      <c r="FW55" s="205"/>
      <c r="FX55" s="205"/>
      <c r="FY55" s="205"/>
      <c r="FZ55" s="205"/>
      <c r="GA55" s="205"/>
      <c r="GB55" s="205"/>
      <c r="GC55" s="205"/>
      <c r="GD55" s="205"/>
      <c r="GE55" s="205"/>
      <c r="GF55" s="205"/>
      <c r="GG55" s="205"/>
      <c r="GH55" s="205"/>
      <c r="GI55" s="205"/>
      <c r="GJ55" s="205"/>
      <c r="GK55" s="205"/>
      <c r="GL55" s="205"/>
      <c r="GM55" s="205"/>
      <c r="GN55" s="205"/>
      <c r="GO55" s="205"/>
      <c r="GP55" s="205"/>
      <c r="GQ55" s="205"/>
      <c r="GR55" s="205"/>
      <c r="GS55" s="205"/>
      <c r="GT55" s="205"/>
      <c r="GU55" s="205"/>
      <c r="GV55" s="205"/>
      <c r="GW55" s="205"/>
      <c r="GX55" s="205"/>
      <c r="GY55" s="205"/>
      <c r="GZ55" s="205"/>
      <c r="HA55" s="205"/>
      <c r="HB55" s="205"/>
      <c r="HC55" s="205"/>
      <c r="HD55" s="205"/>
      <c r="HE55" s="205"/>
      <c r="HF55" s="205"/>
      <c r="HG55" s="205"/>
      <c r="HH55" s="205"/>
      <c r="HI55" s="205"/>
      <c r="HJ55" s="205"/>
      <c r="HK55" s="205"/>
      <c r="HL55" s="144"/>
      <c r="HM55" s="144"/>
      <c r="HN55" s="144"/>
      <c r="HO55" s="144"/>
      <c r="HP55" s="144"/>
      <c r="HQ55" s="144"/>
      <c r="HR55" s="144"/>
      <c r="HS55" s="144"/>
      <c r="HT55" s="144"/>
      <c r="HU55" s="144"/>
      <c r="HV55" s="144"/>
      <c r="HW55" s="144"/>
      <c r="HX55" s="144"/>
      <c r="HY55" s="144"/>
      <c r="HZ55" s="144"/>
      <c r="IA55" s="144"/>
      <c r="IB55" s="144"/>
    </row>
    <row r="56" spans="1:236" ht="12" customHeight="1">
      <c r="A56" s="186" t="s">
        <v>686</v>
      </c>
      <c r="B56" s="187" t="s">
        <v>249</v>
      </c>
      <c r="C56" s="170" t="s">
        <v>250</v>
      </c>
      <c r="D56" s="161">
        <v>44</v>
      </c>
      <c r="E56" s="161">
        <v>151</v>
      </c>
      <c r="F56" s="161">
        <v>48</v>
      </c>
      <c r="G56" s="161">
        <v>103</v>
      </c>
      <c r="H56" s="172">
        <v>0</v>
      </c>
      <c r="I56" s="172">
        <v>0</v>
      </c>
      <c r="J56" s="172">
        <v>0</v>
      </c>
      <c r="K56" s="172">
        <v>151</v>
      </c>
      <c r="L56" s="172">
        <v>48</v>
      </c>
      <c r="M56" s="172">
        <v>103</v>
      </c>
      <c r="N56" s="172">
        <f t="shared" si="9"/>
        <v>0</v>
      </c>
      <c r="O56" s="172">
        <v>0</v>
      </c>
      <c r="P56" s="172">
        <v>0</v>
      </c>
      <c r="R56" s="205">
        <f t="shared" si="2"/>
        <v>0</v>
      </c>
      <c r="S56" s="205">
        <f t="shared" si="3"/>
        <v>0</v>
      </c>
      <c r="T56" s="205">
        <f t="shared" si="4"/>
        <v>0</v>
      </c>
      <c r="U56" s="205">
        <f t="shared" si="5"/>
        <v>0</v>
      </c>
      <c r="V56" s="205">
        <f t="shared" si="6"/>
        <v>0</v>
      </c>
    </row>
    <row r="57" spans="1:236" ht="12" customHeight="1">
      <c r="A57" s="170" t="s">
        <v>248</v>
      </c>
      <c r="B57" s="188" t="s">
        <v>687</v>
      </c>
      <c r="C57" s="184" t="s">
        <v>254</v>
      </c>
      <c r="D57" s="161">
        <v>45</v>
      </c>
      <c r="E57" s="161">
        <v>148</v>
      </c>
      <c r="F57" s="161">
        <v>36</v>
      </c>
      <c r="G57" s="161">
        <v>112</v>
      </c>
      <c r="H57" s="172">
        <v>0</v>
      </c>
      <c r="I57" s="172">
        <v>0</v>
      </c>
      <c r="J57" s="172">
        <v>0</v>
      </c>
      <c r="K57" s="172">
        <v>148</v>
      </c>
      <c r="L57" s="172">
        <v>36</v>
      </c>
      <c r="M57" s="172">
        <v>112</v>
      </c>
      <c r="N57" s="172">
        <f t="shared" si="9"/>
        <v>0</v>
      </c>
      <c r="O57" s="172">
        <v>0</v>
      </c>
      <c r="P57" s="172">
        <v>0</v>
      </c>
      <c r="R57" s="205">
        <f t="shared" si="2"/>
        <v>0</v>
      </c>
      <c r="S57" s="205">
        <f t="shared" si="3"/>
        <v>0</v>
      </c>
      <c r="T57" s="205">
        <f t="shared" si="4"/>
        <v>0</v>
      </c>
      <c r="U57" s="205">
        <f t="shared" si="5"/>
        <v>0</v>
      </c>
      <c r="V57" s="205">
        <f t="shared" si="6"/>
        <v>0</v>
      </c>
    </row>
    <row r="58" spans="1:236" ht="12" customHeight="1">
      <c r="A58" s="182" t="s">
        <v>248</v>
      </c>
      <c r="B58" s="171" t="s">
        <v>688</v>
      </c>
      <c r="C58" s="170" t="s">
        <v>689</v>
      </c>
      <c r="D58" s="161">
        <v>46</v>
      </c>
      <c r="E58" s="161">
        <v>60</v>
      </c>
      <c r="F58" s="161">
        <v>15</v>
      </c>
      <c r="G58" s="161">
        <v>45</v>
      </c>
      <c r="H58" s="172">
        <v>0</v>
      </c>
      <c r="I58" s="172">
        <v>0</v>
      </c>
      <c r="J58" s="172">
        <v>0</v>
      </c>
      <c r="K58" s="172">
        <v>60</v>
      </c>
      <c r="L58" s="172">
        <v>15</v>
      </c>
      <c r="M58" s="172">
        <v>45</v>
      </c>
      <c r="N58" s="172">
        <f t="shared" si="9"/>
        <v>0</v>
      </c>
      <c r="O58" s="172">
        <v>0</v>
      </c>
      <c r="P58" s="172">
        <v>0</v>
      </c>
      <c r="R58" s="205">
        <f t="shared" si="2"/>
        <v>0</v>
      </c>
      <c r="S58" s="205">
        <f t="shared" si="3"/>
        <v>0</v>
      </c>
      <c r="T58" s="205">
        <f t="shared" si="4"/>
        <v>0</v>
      </c>
      <c r="U58" s="205">
        <f t="shared" si="5"/>
        <v>0</v>
      </c>
      <c r="V58" s="205">
        <f t="shared" si="6"/>
        <v>0</v>
      </c>
    </row>
    <row r="59" spans="1:236" ht="12" customHeight="1">
      <c r="A59" s="170" t="s">
        <v>248</v>
      </c>
      <c r="B59" s="171" t="s">
        <v>690</v>
      </c>
      <c r="C59" s="170" t="s">
        <v>252</v>
      </c>
      <c r="D59" s="161">
        <v>47</v>
      </c>
      <c r="E59" s="161">
        <v>42</v>
      </c>
      <c r="F59" s="161">
        <v>2</v>
      </c>
      <c r="G59" s="161">
        <v>40</v>
      </c>
      <c r="H59" s="172">
        <v>42</v>
      </c>
      <c r="I59" s="172">
        <v>2</v>
      </c>
      <c r="J59" s="172">
        <v>40</v>
      </c>
      <c r="K59" s="172">
        <v>0</v>
      </c>
      <c r="L59" s="172">
        <v>0</v>
      </c>
      <c r="M59" s="172">
        <v>0</v>
      </c>
      <c r="N59" s="172">
        <f t="shared" si="9"/>
        <v>0</v>
      </c>
      <c r="O59" s="172">
        <v>0</v>
      </c>
      <c r="P59" s="172">
        <v>0</v>
      </c>
      <c r="R59" s="205">
        <f t="shared" si="2"/>
        <v>0</v>
      </c>
      <c r="S59" s="205">
        <f t="shared" si="3"/>
        <v>0</v>
      </c>
      <c r="T59" s="205">
        <f t="shared" si="4"/>
        <v>0</v>
      </c>
      <c r="U59" s="205">
        <f t="shared" si="5"/>
        <v>0</v>
      </c>
      <c r="V59" s="205">
        <f t="shared" si="6"/>
        <v>0</v>
      </c>
    </row>
    <row r="60" spans="1:236" ht="12" customHeight="1">
      <c r="A60" s="189" t="s">
        <v>248</v>
      </c>
      <c r="B60" s="190" t="s">
        <v>255</v>
      </c>
      <c r="C60" s="186" t="s">
        <v>256</v>
      </c>
      <c r="D60" s="161">
        <v>48</v>
      </c>
      <c r="E60" s="161">
        <v>96</v>
      </c>
      <c r="F60" s="161">
        <v>28</v>
      </c>
      <c r="G60" s="161">
        <v>68</v>
      </c>
      <c r="H60" s="172">
        <v>0</v>
      </c>
      <c r="I60" s="172">
        <v>0</v>
      </c>
      <c r="J60" s="172">
        <v>0</v>
      </c>
      <c r="K60" s="172">
        <v>96</v>
      </c>
      <c r="L60" s="172">
        <v>28</v>
      </c>
      <c r="M60" s="172">
        <v>68</v>
      </c>
      <c r="N60" s="172">
        <f t="shared" si="9"/>
        <v>0</v>
      </c>
      <c r="O60" s="172">
        <v>0</v>
      </c>
      <c r="P60" s="172">
        <v>0</v>
      </c>
      <c r="R60" s="205">
        <f t="shared" si="2"/>
        <v>0</v>
      </c>
      <c r="S60" s="205">
        <f t="shared" si="3"/>
        <v>0</v>
      </c>
      <c r="T60" s="205">
        <f t="shared" si="4"/>
        <v>0</v>
      </c>
      <c r="U60" s="205">
        <f t="shared" si="5"/>
        <v>0</v>
      </c>
      <c r="V60" s="205">
        <f t="shared" si="6"/>
        <v>0</v>
      </c>
    </row>
    <row r="61" spans="1:236" s="145" customFormat="1" ht="12" customHeight="1">
      <c r="A61" s="783" t="s">
        <v>257</v>
      </c>
      <c r="B61" s="784"/>
      <c r="C61" s="785"/>
      <c r="D61" s="169">
        <v>49</v>
      </c>
      <c r="E61" s="169">
        <v>1466</v>
      </c>
      <c r="F61" s="169">
        <v>655</v>
      </c>
      <c r="G61" s="169">
        <v>811</v>
      </c>
      <c r="H61" s="169">
        <v>58</v>
      </c>
      <c r="I61" s="169">
        <v>42</v>
      </c>
      <c r="J61" s="169">
        <v>16</v>
      </c>
      <c r="K61" s="169">
        <v>1408</v>
      </c>
      <c r="L61" s="169">
        <v>613</v>
      </c>
      <c r="M61" s="169">
        <v>795</v>
      </c>
      <c r="N61" s="169">
        <f t="shared" si="9"/>
        <v>0</v>
      </c>
      <c r="O61" s="169">
        <v>0</v>
      </c>
      <c r="P61" s="169">
        <v>0</v>
      </c>
      <c r="Q61" s="205"/>
      <c r="R61" s="205">
        <f t="shared" si="2"/>
        <v>0</v>
      </c>
      <c r="S61" s="205">
        <f t="shared" si="3"/>
        <v>0</v>
      </c>
      <c r="T61" s="205">
        <f t="shared" si="4"/>
        <v>0</v>
      </c>
      <c r="U61" s="205">
        <f t="shared" si="5"/>
        <v>0</v>
      </c>
      <c r="V61" s="205">
        <f t="shared" si="6"/>
        <v>0</v>
      </c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  <c r="BI61" s="205"/>
      <c r="BJ61" s="205"/>
      <c r="BK61" s="205"/>
      <c r="BL61" s="205"/>
      <c r="BM61" s="205"/>
      <c r="BN61" s="205"/>
      <c r="BO61" s="205"/>
      <c r="BP61" s="205"/>
      <c r="BQ61" s="205"/>
      <c r="BR61" s="205"/>
      <c r="BS61" s="205"/>
      <c r="BT61" s="205"/>
      <c r="BU61" s="205"/>
      <c r="BV61" s="205"/>
      <c r="BW61" s="205"/>
      <c r="BX61" s="205"/>
      <c r="BY61" s="205"/>
      <c r="BZ61" s="205"/>
      <c r="CA61" s="205"/>
      <c r="CB61" s="205"/>
      <c r="CC61" s="205"/>
      <c r="CD61" s="205"/>
      <c r="CE61" s="205"/>
      <c r="CF61" s="205"/>
      <c r="CG61" s="205"/>
      <c r="CH61" s="205"/>
      <c r="CI61" s="205"/>
      <c r="CJ61" s="205"/>
      <c r="CK61" s="205"/>
      <c r="CL61" s="205"/>
      <c r="CM61" s="205"/>
      <c r="CN61" s="205"/>
      <c r="CO61" s="205"/>
      <c r="CP61" s="205"/>
      <c r="CQ61" s="205"/>
      <c r="CR61" s="205"/>
      <c r="CS61" s="205"/>
      <c r="CT61" s="205"/>
      <c r="CU61" s="205"/>
      <c r="CV61" s="205"/>
      <c r="CW61" s="205"/>
      <c r="CX61" s="205"/>
      <c r="CY61" s="205"/>
      <c r="CZ61" s="205"/>
      <c r="DA61" s="205"/>
      <c r="DB61" s="205"/>
      <c r="DC61" s="205"/>
      <c r="DD61" s="205"/>
      <c r="DE61" s="205"/>
      <c r="DF61" s="205"/>
      <c r="DG61" s="205"/>
      <c r="DH61" s="205"/>
      <c r="DI61" s="205"/>
      <c r="DJ61" s="205"/>
      <c r="DK61" s="205"/>
      <c r="DL61" s="205"/>
      <c r="DM61" s="205"/>
      <c r="DN61" s="205"/>
      <c r="DO61" s="205"/>
      <c r="DP61" s="205"/>
      <c r="DQ61" s="205"/>
      <c r="DR61" s="205"/>
      <c r="DS61" s="205"/>
      <c r="DT61" s="205"/>
      <c r="DU61" s="205"/>
      <c r="DV61" s="205"/>
      <c r="DW61" s="205"/>
      <c r="DX61" s="205"/>
      <c r="DY61" s="205"/>
      <c r="DZ61" s="205"/>
      <c r="EA61" s="205"/>
      <c r="EB61" s="205"/>
      <c r="EC61" s="205"/>
      <c r="ED61" s="205"/>
      <c r="EE61" s="205"/>
      <c r="EF61" s="205"/>
      <c r="EG61" s="205"/>
      <c r="EH61" s="205"/>
      <c r="EI61" s="205"/>
      <c r="EJ61" s="205"/>
      <c r="EK61" s="205"/>
      <c r="EL61" s="205"/>
      <c r="EM61" s="205"/>
      <c r="EN61" s="205"/>
      <c r="EO61" s="205"/>
      <c r="EP61" s="205"/>
      <c r="EQ61" s="205"/>
      <c r="ER61" s="205"/>
      <c r="ES61" s="205"/>
      <c r="ET61" s="205"/>
      <c r="EU61" s="205"/>
      <c r="EV61" s="205"/>
      <c r="EW61" s="205"/>
      <c r="EX61" s="205"/>
      <c r="EY61" s="205"/>
      <c r="EZ61" s="205"/>
      <c r="FA61" s="205"/>
      <c r="FB61" s="205"/>
      <c r="FC61" s="205"/>
      <c r="FD61" s="205"/>
      <c r="FE61" s="205"/>
      <c r="FF61" s="205"/>
      <c r="FG61" s="205"/>
      <c r="FH61" s="205"/>
      <c r="FI61" s="205"/>
      <c r="FJ61" s="205"/>
      <c r="FK61" s="205"/>
      <c r="FL61" s="205"/>
      <c r="FM61" s="205"/>
      <c r="FN61" s="205"/>
      <c r="FO61" s="205"/>
      <c r="FP61" s="205"/>
      <c r="FQ61" s="205"/>
      <c r="FR61" s="205"/>
      <c r="FS61" s="205"/>
      <c r="FT61" s="205"/>
      <c r="FU61" s="205"/>
      <c r="FV61" s="205"/>
      <c r="FW61" s="205"/>
      <c r="FX61" s="205"/>
      <c r="FY61" s="205"/>
      <c r="FZ61" s="205"/>
      <c r="GA61" s="205"/>
      <c r="GB61" s="205"/>
      <c r="GC61" s="205"/>
      <c r="GD61" s="205"/>
      <c r="GE61" s="205"/>
      <c r="GF61" s="205"/>
      <c r="GG61" s="205"/>
      <c r="GH61" s="205"/>
      <c r="GI61" s="205"/>
      <c r="GJ61" s="205"/>
      <c r="GK61" s="205"/>
      <c r="GL61" s="205"/>
      <c r="GM61" s="205"/>
      <c r="GN61" s="205"/>
      <c r="GO61" s="205"/>
      <c r="GP61" s="205"/>
      <c r="GQ61" s="205"/>
      <c r="GR61" s="205"/>
      <c r="GS61" s="205"/>
      <c r="GT61" s="205"/>
      <c r="GU61" s="205"/>
      <c r="GV61" s="205"/>
      <c r="GW61" s="205"/>
      <c r="GX61" s="205"/>
      <c r="GY61" s="205"/>
      <c r="GZ61" s="205"/>
      <c r="HA61" s="205"/>
      <c r="HB61" s="205"/>
      <c r="HC61" s="205"/>
      <c r="HD61" s="205"/>
      <c r="HE61" s="205"/>
      <c r="HF61" s="205"/>
      <c r="HG61" s="205"/>
      <c r="HH61" s="205"/>
      <c r="HI61" s="205"/>
      <c r="HJ61" s="205"/>
      <c r="HK61" s="205"/>
      <c r="HL61" s="144"/>
      <c r="HM61" s="144"/>
      <c r="HN61" s="144"/>
      <c r="HO61" s="144"/>
      <c r="HP61" s="144"/>
      <c r="HQ61" s="144"/>
      <c r="HR61" s="144"/>
      <c r="HS61" s="144"/>
      <c r="HT61" s="144"/>
      <c r="HU61" s="144"/>
      <c r="HV61" s="144"/>
      <c r="HW61" s="144"/>
      <c r="HX61" s="144"/>
      <c r="HY61" s="144"/>
      <c r="HZ61" s="144"/>
      <c r="IA61" s="144"/>
      <c r="IB61" s="144"/>
    </row>
    <row r="62" spans="1:236" ht="12" customHeight="1">
      <c r="A62" s="170" t="s">
        <v>258</v>
      </c>
      <c r="B62" s="171" t="s">
        <v>259</v>
      </c>
      <c r="C62" s="182" t="s">
        <v>260</v>
      </c>
      <c r="D62" s="161">
        <v>50</v>
      </c>
      <c r="E62" s="161">
        <v>20</v>
      </c>
      <c r="F62" s="161">
        <v>2</v>
      </c>
      <c r="G62" s="161">
        <v>18</v>
      </c>
      <c r="H62" s="172">
        <v>0</v>
      </c>
      <c r="I62" s="172">
        <v>0</v>
      </c>
      <c r="J62" s="172">
        <v>0</v>
      </c>
      <c r="K62" s="172">
        <v>20</v>
      </c>
      <c r="L62" s="172">
        <v>2</v>
      </c>
      <c r="M62" s="172">
        <v>18</v>
      </c>
      <c r="N62" s="172">
        <f t="shared" si="9"/>
        <v>0</v>
      </c>
      <c r="O62" s="172">
        <v>0</v>
      </c>
      <c r="P62" s="172">
        <v>0</v>
      </c>
      <c r="R62" s="205">
        <f t="shared" si="2"/>
        <v>0</v>
      </c>
      <c r="S62" s="205">
        <f t="shared" si="3"/>
        <v>0</v>
      </c>
      <c r="T62" s="205">
        <f t="shared" si="4"/>
        <v>0</v>
      </c>
      <c r="U62" s="205">
        <f t="shared" si="5"/>
        <v>0</v>
      </c>
      <c r="V62" s="205">
        <f t="shared" si="6"/>
        <v>0</v>
      </c>
    </row>
    <row r="63" spans="1:236" ht="12" customHeight="1">
      <c r="A63" s="182" t="s">
        <v>258</v>
      </c>
      <c r="B63" s="177" t="s">
        <v>261</v>
      </c>
      <c r="C63" s="191" t="s">
        <v>691</v>
      </c>
      <c r="D63" s="161">
        <v>51</v>
      </c>
      <c r="E63" s="161">
        <v>9</v>
      </c>
      <c r="F63" s="161">
        <v>5</v>
      </c>
      <c r="G63" s="161">
        <v>4</v>
      </c>
      <c r="H63" s="172">
        <v>9</v>
      </c>
      <c r="I63" s="172">
        <v>5</v>
      </c>
      <c r="J63" s="172">
        <v>4</v>
      </c>
      <c r="K63" s="172">
        <v>0</v>
      </c>
      <c r="L63" s="172">
        <v>0</v>
      </c>
      <c r="M63" s="172">
        <v>0</v>
      </c>
      <c r="N63" s="172">
        <f t="shared" si="9"/>
        <v>0</v>
      </c>
      <c r="O63" s="172">
        <v>0</v>
      </c>
      <c r="P63" s="172">
        <v>0</v>
      </c>
      <c r="R63" s="205">
        <f t="shared" si="2"/>
        <v>0</v>
      </c>
      <c r="S63" s="205">
        <f t="shared" si="3"/>
        <v>0</v>
      </c>
      <c r="T63" s="205">
        <f t="shared" si="4"/>
        <v>0</v>
      </c>
      <c r="U63" s="205">
        <f t="shared" si="5"/>
        <v>0</v>
      </c>
      <c r="V63" s="205">
        <f t="shared" si="6"/>
        <v>0</v>
      </c>
    </row>
    <row r="64" spans="1:236" ht="12" customHeight="1">
      <c r="A64" s="192" t="s">
        <v>258</v>
      </c>
      <c r="B64" s="179" t="s">
        <v>263</v>
      </c>
      <c r="C64" s="192" t="s">
        <v>264</v>
      </c>
      <c r="D64" s="161">
        <v>52</v>
      </c>
      <c r="E64" s="161">
        <v>13</v>
      </c>
      <c r="F64" s="161">
        <v>9</v>
      </c>
      <c r="G64" s="161">
        <v>4</v>
      </c>
      <c r="H64" s="172">
        <v>13</v>
      </c>
      <c r="I64" s="172">
        <v>9</v>
      </c>
      <c r="J64" s="172">
        <v>4</v>
      </c>
      <c r="K64" s="172">
        <v>0</v>
      </c>
      <c r="L64" s="172">
        <v>0</v>
      </c>
      <c r="M64" s="172">
        <v>0</v>
      </c>
      <c r="N64" s="172">
        <f t="shared" si="9"/>
        <v>0</v>
      </c>
      <c r="O64" s="172">
        <v>0</v>
      </c>
      <c r="P64" s="172">
        <v>0</v>
      </c>
      <c r="R64" s="205">
        <f t="shared" si="2"/>
        <v>0</v>
      </c>
      <c r="S64" s="205">
        <f t="shared" si="3"/>
        <v>0</v>
      </c>
      <c r="T64" s="205">
        <f t="shared" si="4"/>
        <v>0</v>
      </c>
      <c r="U64" s="205">
        <f t="shared" si="5"/>
        <v>0</v>
      </c>
      <c r="V64" s="205">
        <f t="shared" si="6"/>
        <v>0</v>
      </c>
    </row>
    <row r="65" spans="1:236" ht="12" customHeight="1">
      <c r="A65" s="170" t="s">
        <v>258</v>
      </c>
      <c r="B65" s="181" t="s">
        <v>265</v>
      </c>
      <c r="C65" s="170" t="s">
        <v>266</v>
      </c>
      <c r="D65" s="161">
        <v>53</v>
      </c>
      <c r="E65" s="161">
        <v>223</v>
      </c>
      <c r="F65" s="161">
        <v>59</v>
      </c>
      <c r="G65" s="161">
        <v>164</v>
      </c>
      <c r="H65" s="172">
        <v>0</v>
      </c>
      <c r="I65" s="172">
        <v>0</v>
      </c>
      <c r="J65" s="172">
        <v>0</v>
      </c>
      <c r="K65" s="172">
        <v>223</v>
      </c>
      <c r="L65" s="172">
        <v>59</v>
      </c>
      <c r="M65" s="172">
        <v>164</v>
      </c>
      <c r="N65" s="172">
        <f t="shared" si="9"/>
        <v>0</v>
      </c>
      <c r="O65" s="172">
        <v>0</v>
      </c>
      <c r="P65" s="172">
        <v>0</v>
      </c>
      <c r="R65" s="205">
        <f t="shared" si="2"/>
        <v>0</v>
      </c>
      <c r="S65" s="205">
        <f t="shared" si="3"/>
        <v>0</v>
      </c>
      <c r="T65" s="205">
        <f t="shared" si="4"/>
        <v>0</v>
      </c>
      <c r="U65" s="205">
        <f t="shared" si="5"/>
        <v>0</v>
      </c>
      <c r="V65" s="205">
        <f t="shared" si="6"/>
        <v>0</v>
      </c>
    </row>
    <row r="66" spans="1:236" ht="12" customHeight="1">
      <c r="A66" s="170" t="s">
        <v>258</v>
      </c>
      <c r="B66" s="171" t="s">
        <v>267</v>
      </c>
      <c r="C66" s="170" t="s">
        <v>268</v>
      </c>
      <c r="D66" s="161">
        <v>54</v>
      </c>
      <c r="E66" s="161">
        <v>7</v>
      </c>
      <c r="F66" s="161">
        <v>5</v>
      </c>
      <c r="G66" s="161">
        <v>2</v>
      </c>
      <c r="H66" s="172">
        <v>7</v>
      </c>
      <c r="I66" s="172">
        <v>5</v>
      </c>
      <c r="J66" s="172">
        <v>2</v>
      </c>
      <c r="K66" s="172">
        <v>0</v>
      </c>
      <c r="L66" s="172">
        <v>0</v>
      </c>
      <c r="M66" s="172">
        <v>0</v>
      </c>
      <c r="N66" s="172">
        <f t="shared" si="9"/>
        <v>0</v>
      </c>
      <c r="O66" s="172">
        <v>0</v>
      </c>
      <c r="P66" s="172">
        <v>0</v>
      </c>
      <c r="R66" s="205">
        <f t="shared" si="2"/>
        <v>0</v>
      </c>
      <c r="S66" s="205">
        <f t="shared" si="3"/>
        <v>0</v>
      </c>
      <c r="T66" s="205">
        <f t="shared" si="4"/>
        <v>0</v>
      </c>
      <c r="U66" s="205">
        <f t="shared" si="5"/>
        <v>0</v>
      </c>
      <c r="V66" s="205">
        <f t="shared" si="6"/>
        <v>0</v>
      </c>
    </row>
    <row r="67" spans="1:236" ht="12" customHeight="1">
      <c r="A67" s="170" t="s">
        <v>258</v>
      </c>
      <c r="B67" s="171" t="s">
        <v>269</v>
      </c>
      <c r="C67" s="170" t="s">
        <v>270</v>
      </c>
      <c r="D67" s="161">
        <v>55</v>
      </c>
      <c r="E67" s="161">
        <v>314</v>
      </c>
      <c r="F67" s="161">
        <v>210</v>
      </c>
      <c r="G67" s="161">
        <v>104</v>
      </c>
      <c r="H67" s="172">
        <v>16</v>
      </c>
      <c r="I67" s="172">
        <v>15</v>
      </c>
      <c r="J67" s="172">
        <v>1</v>
      </c>
      <c r="K67" s="172">
        <v>298</v>
      </c>
      <c r="L67" s="172">
        <v>195</v>
      </c>
      <c r="M67" s="172">
        <v>103</v>
      </c>
      <c r="N67" s="172">
        <f t="shared" si="9"/>
        <v>0</v>
      </c>
      <c r="O67" s="172">
        <v>0</v>
      </c>
      <c r="P67" s="172">
        <v>0</v>
      </c>
      <c r="R67" s="205">
        <f t="shared" si="2"/>
        <v>0</v>
      </c>
      <c r="S67" s="205">
        <f t="shared" si="3"/>
        <v>0</v>
      </c>
      <c r="T67" s="205">
        <f t="shared" si="4"/>
        <v>0</v>
      </c>
      <c r="U67" s="205">
        <f t="shared" si="5"/>
        <v>0</v>
      </c>
      <c r="V67" s="205">
        <f t="shared" si="6"/>
        <v>0</v>
      </c>
    </row>
    <row r="68" spans="1:236" ht="12" customHeight="1">
      <c r="A68" s="186" t="s">
        <v>258</v>
      </c>
      <c r="B68" s="171" t="s">
        <v>271</v>
      </c>
      <c r="C68" s="170" t="s">
        <v>272</v>
      </c>
      <c r="D68" s="161">
        <v>56</v>
      </c>
      <c r="E68" s="161">
        <v>29</v>
      </c>
      <c r="F68" s="161">
        <v>13</v>
      </c>
      <c r="G68" s="161">
        <v>16</v>
      </c>
      <c r="H68" s="172">
        <v>0</v>
      </c>
      <c r="I68" s="172">
        <v>0</v>
      </c>
      <c r="J68" s="172">
        <v>0</v>
      </c>
      <c r="K68" s="172">
        <v>29</v>
      </c>
      <c r="L68" s="172">
        <v>13</v>
      </c>
      <c r="M68" s="172">
        <v>16</v>
      </c>
      <c r="N68" s="172">
        <f t="shared" si="9"/>
        <v>0</v>
      </c>
      <c r="O68" s="172">
        <v>0</v>
      </c>
      <c r="P68" s="172">
        <v>0</v>
      </c>
      <c r="R68" s="205">
        <f t="shared" si="2"/>
        <v>0</v>
      </c>
      <c r="S68" s="205">
        <f t="shared" si="3"/>
        <v>0</v>
      </c>
      <c r="T68" s="205">
        <f t="shared" si="4"/>
        <v>0</v>
      </c>
      <c r="U68" s="205">
        <f t="shared" si="5"/>
        <v>0</v>
      </c>
      <c r="V68" s="205">
        <f t="shared" si="6"/>
        <v>0</v>
      </c>
    </row>
    <row r="69" spans="1:236" ht="12" customHeight="1">
      <c r="A69" s="182" t="s">
        <v>258</v>
      </c>
      <c r="B69" s="177" t="s">
        <v>273</v>
      </c>
      <c r="C69" s="178" t="s">
        <v>274</v>
      </c>
      <c r="D69" s="161">
        <v>57</v>
      </c>
      <c r="E69" s="161">
        <v>359</v>
      </c>
      <c r="F69" s="161">
        <v>62</v>
      </c>
      <c r="G69" s="161">
        <v>297</v>
      </c>
      <c r="H69" s="172">
        <v>0</v>
      </c>
      <c r="I69" s="172">
        <v>0</v>
      </c>
      <c r="J69" s="172">
        <v>0</v>
      </c>
      <c r="K69" s="172">
        <v>359</v>
      </c>
      <c r="L69" s="172">
        <v>62</v>
      </c>
      <c r="M69" s="172">
        <v>297</v>
      </c>
      <c r="N69" s="172">
        <f t="shared" si="9"/>
        <v>0</v>
      </c>
      <c r="O69" s="172">
        <v>0</v>
      </c>
      <c r="P69" s="172">
        <v>0</v>
      </c>
      <c r="R69" s="205">
        <f t="shared" si="2"/>
        <v>0</v>
      </c>
      <c r="S69" s="205">
        <f t="shared" si="3"/>
        <v>0</v>
      </c>
      <c r="T69" s="205">
        <f t="shared" si="4"/>
        <v>0</v>
      </c>
      <c r="U69" s="205">
        <f t="shared" si="5"/>
        <v>0</v>
      </c>
      <c r="V69" s="205">
        <f t="shared" si="6"/>
        <v>0</v>
      </c>
    </row>
    <row r="70" spans="1:236" ht="12" customHeight="1">
      <c r="A70" s="170" t="s">
        <v>692</v>
      </c>
      <c r="B70" s="175" t="s">
        <v>275</v>
      </c>
      <c r="C70" s="176" t="s">
        <v>276</v>
      </c>
      <c r="D70" s="161">
        <v>58</v>
      </c>
      <c r="E70" s="161">
        <v>71</v>
      </c>
      <c r="F70" s="161">
        <v>53</v>
      </c>
      <c r="G70" s="161">
        <v>18</v>
      </c>
      <c r="H70" s="172">
        <v>0</v>
      </c>
      <c r="I70" s="172">
        <v>0</v>
      </c>
      <c r="J70" s="172">
        <v>0</v>
      </c>
      <c r="K70" s="172">
        <v>71</v>
      </c>
      <c r="L70" s="172">
        <v>53</v>
      </c>
      <c r="M70" s="172">
        <v>18</v>
      </c>
      <c r="N70" s="172">
        <f t="shared" si="9"/>
        <v>0</v>
      </c>
      <c r="O70" s="172">
        <v>0</v>
      </c>
      <c r="P70" s="172">
        <v>0</v>
      </c>
      <c r="R70" s="205">
        <f t="shared" si="2"/>
        <v>0</v>
      </c>
      <c r="S70" s="205">
        <f t="shared" si="3"/>
        <v>0</v>
      </c>
      <c r="T70" s="205">
        <f t="shared" si="4"/>
        <v>0</v>
      </c>
      <c r="U70" s="205">
        <f t="shared" si="5"/>
        <v>0</v>
      </c>
      <c r="V70" s="205">
        <f t="shared" si="6"/>
        <v>0</v>
      </c>
    </row>
    <row r="71" spans="1:236" ht="12" customHeight="1">
      <c r="A71" s="186" t="s">
        <v>258</v>
      </c>
      <c r="B71" s="171" t="s">
        <v>277</v>
      </c>
      <c r="C71" s="170" t="s">
        <v>693</v>
      </c>
      <c r="D71" s="161">
        <v>59</v>
      </c>
      <c r="E71" s="161">
        <v>13</v>
      </c>
      <c r="F71" s="161">
        <v>8</v>
      </c>
      <c r="G71" s="161">
        <v>5</v>
      </c>
      <c r="H71" s="172">
        <v>13</v>
      </c>
      <c r="I71" s="172">
        <v>8</v>
      </c>
      <c r="J71" s="172">
        <v>5</v>
      </c>
      <c r="K71" s="172">
        <v>0</v>
      </c>
      <c r="L71" s="172">
        <v>0</v>
      </c>
      <c r="M71" s="172">
        <v>0</v>
      </c>
      <c r="N71" s="172">
        <f t="shared" si="9"/>
        <v>0</v>
      </c>
      <c r="O71" s="172">
        <v>0</v>
      </c>
      <c r="P71" s="172">
        <v>0</v>
      </c>
      <c r="R71" s="205">
        <f t="shared" si="2"/>
        <v>0</v>
      </c>
      <c r="S71" s="205">
        <f t="shared" si="3"/>
        <v>0</v>
      </c>
      <c r="T71" s="205">
        <f t="shared" si="4"/>
        <v>0</v>
      </c>
      <c r="U71" s="205">
        <f t="shared" si="5"/>
        <v>0</v>
      </c>
      <c r="V71" s="205">
        <f t="shared" si="6"/>
        <v>0</v>
      </c>
    </row>
    <row r="72" spans="1:236" ht="12" customHeight="1">
      <c r="A72" s="170" t="s">
        <v>258</v>
      </c>
      <c r="B72" s="171" t="s">
        <v>279</v>
      </c>
      <c r="C72" s="170" t="s">
        <v>280</v>
      </c>
      <c r="D72" s="161">
        <v>60</v>
      </c>
      <c r="E72" s="161">
        <v>50</v>
      </c>
      <c r="F72" s="161">
        <v>13</v>
      </c>
      <c r="G72" s="161">
        <v>37</v>
      </c>
      <c r="H72" s="172">
        <v>0</v>
      </c>
      <c r="I72" s="172">
        <v>0</v>
      </c>
      <c r="J72" s="172">
        <v>0</v>
      </c>
      <c r="K72" s="172">
        <v>50</v>
      </c>
      <c r="L72" s="172">
        <v>13</v>
      </c>
      <c r="M72" s="172">
        <v>37</v>
      </c>
      <c r="N72" s="172">
        <f t="shared" si="9"/>
        <v>0</v>
      </c>
      <c r="O72" s="172">
        <v>0</v>
      </c>
      <c r="P72" s="172">
        <v>0</v>
      </c>
      <c r="R72" s="205">
        <f t="shared" si="2"/>
        <v>0</v>
      </c>
      <c r="S72" s="205">
        <f t="shared" si="3"/>
        <v>0</v>
      </c>
      <c r="T72" s="205">
        <f t="shared" si="4"/>
        <v>0</v>
      </c>
      <c r="U72" s="205">
        <f t="shared" si="5"/>
        <v>0</v>
      </c>
      <c r="V72" s="205">
        <f t="shared" si="6"/>
        <v>0</v>
      </c>
    </row>
    <row r="73" spans="1:236" ht="12" customHeight="1">
      <c r="A73" s="170" t="s">
        <v>258</v>
      </c>
      <c r="B73" s="171" t="s">
        <v>281</v>
      </c>
      <c r="C73" s="170" t="s">
        <v>282</v>
      </c>
      <c r="D73" s="161">
        <v>61</v>
      </c>
      <c r="E73" s="161">
        <v>333</v>
      </c>
      <c r="F73" s="161">
        <v>193</v>
      </c>
      <c r="G73" s="161">
        <v>140</v>
      </c>
      <c r="H73" s="172">
        <v>0</v>
      </c>
      <c r="I73" s="172">
        <v>0</v>
      </c>
      <c r="J73" s="172">
        <v>0</v>
      </c>
      <c r="K73" s="172">
        <v>333</v>
      </c>
      <c r="L73" s="172">
        <v>193</v>
      </c>
      <c r="M73" s="172">
        <v>140</v>
      </c>
      <c r="N73" s="172"/>
      <c r="O73" s="172"/>
      <c r="P73" s="172"/>
      <c r="R73" s="205">
        <f t="shared" si="2"/>
        <v>0</v>
      </c>
      <c r="S73" s="205">
        <f t="shared" si="3"/>
        <v>0</v>
      </c>
      <c r="T73" s="205">
        <f t="shared" si="4"/>
        <v>0</v>
      </c>
      <c r="U73" s="205">
        <f t="shared" si="5"/>
        <v>0</v>
      </c>
      <c r="V73" s="205">
        <f t="shared" si="6"/>
        <v>0</v>
      </c>
    </row>
    <row r="74" spans="1:236" ht="12" customHeight="1">
      <c r="A74" s="170" t="s">
        <v>258</v>
      </c>
      <c r="B74" s="171" t="s">
        <v>694</v>
      </c>
      <c r="C74" s="170" t="s">
        <v>284</v>
      </c>
      <c r="D74" s="161">
        <v>62</v>
      </c>
      <c r="E74" s="161">
        <v>25</v>
      </c>
      <c r="F74" s="161">
        <v>23</v>
      </c>
      <c r="G74" s="161">
        <v>2</v>
      </c>
      <c r="H74" s="172">
        <v>0</v>
      </c>
      <c r="I74" s="172">
        <v>0</v>
      </c>
      <c r="J74" s="172">
        <v>0</v>
      </c>
      <c r="K74" s="172">
        <v>25</v>
      </c>
      <c r="L74" s="172">
        <v>23</v>
      </c>
      <c r="M74" s="172">
        <v>2</v>
      </c>
      <c r="N74" s="172">
        <f t="shared" ref="N74:N83" si="10">+O74+P74</f>
        <v>0</v>
      </c>
      <c r="O74" s="172">
        <v>0</v>
      </c>
      <c r="P74" s="172">
        <v>0</v>
      </c>
      <c r="R74" s="205">
        <f t="shared" si="2"/>
        <v>0</v>
      </c>
      <c r="S74" s="205">
        <f t="shared" si="3"/>
        <v>0</v>
      </c>
      <c r="T74" s="205">
        <f t="shared" si="4"/>
        <v>0</v>
      </c>
      <c r="U74" s="205">
        <f t="shared" si="5"/>
        <v>0</v>
      </c>
      <c r="V74" s="205">
        <f t="shared" si="6"/>
        <v>0</v>
      </c>
    </row>
    <row r="75" spans="1:236" s="145" customFormat="1" ht="12" customHeight="1">
      <c r="A75" s="783" t="s">
        <v>285</v>
      </c>
      <c r="B75" s="784"/>
      <c r="C75" s="785"/>
      <c r="D75" s="169">
        <v>63</v>
      </c>
      <c r="E75" s="169">
        <v>40</v>
      </c>
      <c r="F75" s="169">
        <v>26</v>
      </c>
      <c r="G75" s="169">
        <v>14</v>
      </c>
      <c r="H75" s="169">
        <f t="shared" ref="H75:H83" si="11">+I75+J75</f>
        <v>0</v>
      </c>
      <c r="I75" s="169">
        <v>0</v>
      </c>
      <c r="J75" s="169">
        <v>0</v>
      </c>
      <c r="K75" s="169">
        <v>40</v>
      </c>
      <c r="L75" s="169">
        <v>26</v>
      </c>
      <c r="M75" s="169">
        <v>14</v>
      </c>
      <c r="N75" s="169">
        <f t="shared" si="10"/>
        <v>0</v>
      </c>
      <c r="O75" s="169">
        <v>0</v>
      </c>
      <c r="P75" s="169">
        <v>0</v>
      </c>
      <c r="Q75" s="205"/>
      <c r="R75" s="205">
        <f t="shared" si="2"/>
        <v>0</v>
      </c>
      <c r="S75" s="205">
        <f t="shared" si="3"/>
        <v>0</v>
      </c>
      <c r="T75" s="205">
        <f t="shared" si="4"/>
        <v>0</v>
      </c>
      <c r="U75" s="205">
        <f t="shared" si="5"/>
        <v>0</v>
      </c>
      <c r="V75" s="205">
        <f t="shared" si="6"/>
        <v>0</v>
      </c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205"/>
      <c r="BX75" s="205"/>
      <c r="BY75" s="205"/>
      <c r="BZ75" s="205"/>
      <c r="CA75" s="205"/>
      <c r="CB75" s="205"/>
      <c r="CC75" s="205"/>
      <c r="CD75" s="205"/>
      <c r="CE75" s="205"/>
      <c r="CF75" s="205"/>
      <c r="CG75" s="205"/>
      <c r="CH75" s="205"/>
      <c r="CI75" s="205"/>
      <c r="CJ75" s="205"/>
      <c r="CK75" s="205"/>
      <c r="CL75" s="205"/>
      <c r="CM75" s="205"/>
      <c r="CN75" s="205"/>
      <c r="CO75" s="205"/>
      <c r="CP75" s="205"/>
      <c r="CQ75" s="205"/>
      <c r="CR75" s="205"/>
      <c r="CS75" s="205"/>
      <c r="CT75" s="205"/>
      <c r="CU75" s="205"/>
      <c r="CV75" s="205"/>
      <c r="CW75" s="205"/>
      <c r="CX75" s="205"/>
      <c r="CY75" s="205"/>
      <c r="CZ75" s="205"/>
      <c r="DA75" s="205"/>
      <c r="DB75" s="205"/>
      <c r="DC75" s="205"/>
      <c r="DD75" s="205"/>
      <c r="DE75" s="205"/>
      <c r="DF75" s="205"/>
      <c r="DG75" s="205"/>
      <c r="DH75" s="205"/>
      <c r="DI75" s="205"/>
      <c r="DJ75" s="205"/>
      <c r="DK75" s="205"/>
      <c r="DL75" s="205"/>
      <c r="DM75" s="205"/>
      <c r="DN75" s="205"/>
      <c r="DO75" s="205"/>
      <c r="DP75" s="205"/>
      <c r="DQ75" s="205"/>
      <c r="DR75" s="205"/>
      <c r="DS75" s="205"/>
      <c r="DT75" s="205"/>
      <c r="DU75" s="205"/>
      <c r="DV75" s="205"/>
      <c r="DW75" s="205"/>
      <c r="DX75" s="205"/>
      <c r="DY75" s="205"/>
      <c r="DZ75" s="205"/>
      <c r="EA75" s="205"/>
      <c r="EB75" s="205"/>
      <c r="EC75" s="205"/>
      <c r="ED75" s="205"/>
      <c r="EE75" s="205"/>
      <c r="EF75" s="205"/>
      <c r="EG75" s="205"/>
      <c r="EH75" s="205"/>
      <c r="EI75" s="205"/>
      <c r="EJ75" s="205"/>
      <c r="EK75" s="205"/>
      <c r="EL75" s="205"/>
      <c r="EM75" s="205"/>
      <c r="EN75" s="205"/>
      <c r="EO75" s="205"/>
      <c r="EP75" s="205"/>
      <c r="EQ75" s="205"/>
      <c r="ER75" s="205"/>
      <c r="ES75" s="205"/>
      <c r="ET75" s="205"/>
      <c r="EU75" s="205"/>
      <c r="EV75" s="205"/>
      <c r="EW75" s="205"/>
      <c r="EX75" s="205"/>
      <c r="EY75" s="205"/>
      <c r="EZ75" s="205"/>
      <c r="FA75" s="205"/>
      <c r="FB75" s="205"/>
      <c r="FC75" s="205"/>
      <c r="FD75" s="205"/>
      <c r="FE75" s="205"/>
      <c r="FF75" s="205"/>
      <c r="FG75" s="205"/>
      <c r="FH75" s="205"/>
      <c r="FI75" s="205"/>
      <c r="FJ75" s="205"/>
      <c r="FK75" s="205"/>
      <c r="FL75" s="205"/>
      <c r="FM75" s="205"/>
      <c r="FN75" s="205"/>
      <c r="FO75" s="205"/>
      <c r="FP75" s="205"/>
      <c r="FQ75" s="205"/>
      <c r="FR75" s="205"/>
      <c r="FS75" s="205"/>
      <c r="FT75" s="205"/>
      <c r="FU75" s="205"/>
      <c r="FV75" s="205"/>
      <c r="FW75" s="205"/>
      <c r="FX75" s="205"/>
      <c r="FY75" s="205"/>
      <c r="FZ75" s="205"/>
      <c r="GA75" s="205"/>
      <c r="GB75" s="205"/>
      <c r="GC75" s="205"/>
      <c r="GD75" s="205"/>
      <c r="GE75" s="205"/>
      <c r="GF75" s="205"/>
      <c r="GG75" s="205"/>
      <c r="GH75" s="205"/>
      <c r="GI75" s="205"/>
      <c r="GJ75" s="205"/>
      <c r="GK75" s="205"/>
      <c r="GL75" s="205"/>
      <c r="GM75" s="205"/>
      <c r="GN75" s="205"/>
      <c r="GO75" s="205"/>
      <c r="GP75" s="205"/>
      <c r="GQ75" s="205"/>
      <c r="GR75" s="205"/>
      <c r="GS75" s="205"/>
      <c r="GT75" s="205"/>
      <c r="GU75" s="205"/>
      <c r="GV75" s="205"/>
      <c r="GW75" s="205"/>
      <c r="GX75" s="205"/>
      <c r="GY75" s="205"/>
      <c r="GZ75" s="205"/>
      <c r="HA75" s="205"/>
      <c r="HB75" s="205"/>
      <c r="HC75" s="205"/>
      <c r="HD75" s="205"/>
      <c r="HE75" s="205"/>
      <c r="HF75" s="205"/>
      <c r="HG75" s="205"/>
      <c r="HH75" s="205"/>
      <c r="HI75" s="205"/>
      <c r="HJ75" s="205"/>
      <c r="HK75" s="205"/>
      <c r="HL75" s="144"/>
      <c r="HM75" s="144"/>
      <c r="HN75" s="144"/>
      <c r="HO75" s="144"/>
      <c r="HP75" s="144"/>
      <c r="HQ75" s="144"/>
      <c r="HR75" s="144"/>
      <c r="HS75" s="144"/>
      <c r="HT75" s="144"/>
      <c r="HU75" s="144"/>
      <c r="HV75" s="144"/>
      <c r="HW75" s="144"/>
      <c r="HX75" s="144"/>
      <c r="HY75" s="144"/>
      <c r="HZ75" s="144"/>
      <c r="IA75" s="144"/>
      <c r="IB75" s="144"/>
    </row>
    <row r="76" spans="1:236" ht="12" customHeight="1">
      <c r="A76" s="170" t="s">
        <v>286</v>
      </c>
      <c r="B76" s="190" t="s">
        <v>287</v>
      </c>
      <c r="C76" s="170" t="s">
        <v>288</v>
      </c>
      <c r="D76" s="161">
        <v>64</v>
      </c>
      <c r="E76" s="161">
        <v>40</v>
      </c>
      <c r="F76" s="161">
        <v>26</v>
      </c>
      <c r="G76" s="161">
        <v>14</v>
      </c>
      <c r="H76" s="172">
        <f t="shared" si="11"/>
        <v>0</v>
      </c>
      <c r="I76" s="172">
        <v>0</v>
      </c>
      <c r="J76" s="172">
        <v>0</v>
      </c>
      <c r="K76" s="172">
        <v>40</v>
      </c>
      <c r="L76" s="172">
        <v>26</v>
      </c>
      <c r="M76" s="172">
        <v>14</v>
      </c>
      <c r="N76" s="172">
        <f t="shared" si="10"/>
        <v>0</v>
      </c>
      <c r="O76" s="172">
        <v>0</v>
      </c>
      <c r="P76" s="172">
        <v>0</v>
      </c>
      <c r="R76" s="205">
        <f t="shared" si="2"/>
        <v>0</v>
      </c>
      <c r="S76" s="205">
        <f t="shared" si="3"/>
        <v>0</v>
      </c>
      <c r="T76" s="205">
        <f t="shared" si="4"/>
        <v>0</v>
      </c>
      <c r="U76" s="205">
        <f t="shared" si="5"/>
        <v>0</v>
      </c>
      <c r="V76" s="205">
        <f t="shared" si="6"/>
        <v>0</v>
      </c>
    </row>
    <row r="77" spans="1:236" s="145" customFormat="1" ht="12" customHeight="1">
      <c r="A77" s="783" t="s">
        <v>291</v>
      </c>
      <c r="B77" s="784"/>
      <c r="C77" s="785"/>
      <c r="D77" s="169">
        <v>65</v>
      </c>
      <c r="E77" s="169">
        <v>882</v>
      </c>
      <c r="F77" s="169">
        <v>405</v>
      </c>
      <c r="G77" s="169">
        <v>477</v>
      </c>
      <c r="H77" s="169">
        <f t="shared" si="11"/>
        <v>0</v>
      </c>
      <c r="I77" s="169">
        <v>0</v>
      </c>
      <c r="J77" s="169">
        <v>0</v>
      </c>
      <c r="K77" s="169">
        <v>882</v>
      </c>
      <c r="L77" s="169">
        <v>405</v>
      </c>
      <c r="M77" s="169">
        <v>477</v>
      </c>
      <c r="N77" s="169">
        <f t="shared" si="10"/>
        <v>0</v>
      </c>
      <c r="O77" s="169">
        <v>0</v>
      </c>
      <c r="P77" s="169">
        <v>0</v>
      </c>
      <c r="Q77" s="205"/>
      <c r="R77" s="205">
        <f t="shared" si="2"/>
        <v>0</v>
      </c>
      <c r="S77" s="205">
        <f t="shared" si="3"/>
        <v>0</v>
      </c>
      <c r="T77" s="205">
        <f t="shared" si="4"/>
        <v>0</v>
      </c>
      <c r="U77" s="205">
        <f t="shared" si="5"/>
        <v>0</v>
      </c>
      <c r="V77" s="205">
        <f t="shared" si="6"/>
        <v>0</v>
      </c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205"/>
      <c r="BV77" s="205"/>
      <c r="BW77" s="205"/>
      <c r="BX77" s="205"/>
      <c r="BY77" s="205"/>
      <c r="BZ77" s="205"/>
      <c r="CA77" s="205"/>
      <c r="CB77" s="205"/>
      <c r="CC77" s="205"/>
      <c r="CD77" s="205"/>
      <c r="CE77" s="205"/>
      <c r="CF77" s="205"/>
      <c r="CG77" s="205"/>
      <c r="CH77" s="205"/>
      <c r="CI77" s="205"/>
      <c r="CJ77" s="205"/>
      <c r="CK77" s="205"/>
      <c r="CL77" s="205"/>
      <c r="CM77" s="205"/>
      <c r="CN77" s="205"/>
      <c r="CO77" s="205"/>
      <c r="CP77" s="205"/>
      <c r="CQ77" s="205"/>
      <c r="CR77" s="205"/>
      <c r="CS77" s="205"/>
      <c r="CT77" s="205"/>
      <c r="CU77" s="205"/>
      <c r="CV77" s="205"/>
      <c r="CW77" s="205"/>
      <c r="CX77" s="205"/>
      <c r="CY77" s="205"/>
      <c r="CZ77" s="205"/>
      <c r="DA77" s="205"/>
      <c r="DB77" s="205"/>
      <c r="DC77" s="205"/>
      <c r="DD77" s="205"/>
      <c r="DE77" s="205"/>
      <c r="DF77" s="205"/>
      <c r="DG77" s="205"/>
      <c r="DH77" s="205"/>
      <c r="DI77" s="205"/>
      <c r="DJ77" s="205"/>
      <c r="DK77" s="205"/>
      <c r="DL77" s="205"/>
      <c r="DM77" s="205"/>
      <c r="DN77" s="205"/>
      <c r="DO77" s="205"/>
      <c r="DP77" s="205"/>
      <c r="DQ77" s="205"/>
      <c r="DR77" s="205"/>
      <c r="DS77" s="205"/>
      <c r="DT77" s="205"/>
      <c r="DU77" s="205"/>
      <c r="DV77" s="205"/>
      <c r="DW77" s="205"/>
      <c r="DX77" s="205"/>
      <c r="DY77" s="205"/>
      <c r="DZ77" s="205"/>
      <c r="EA77" s="205"/>
      <c r="EB77" s="205"/>
      <c r="EC77" s="205"/>
      <c r="ED77" s="205"/>
      <c r="EE77" s="205"/>
      <c r="EF77" s="205"/>
      <c r="EG77" s="205"/>
      <c r="EH77" s="205"/>
      <c r="EI77" s="205"/>
      <c r="EJ77" s="205"/>
      <c r="EK77" s="205"/>
      <c r="EL77" s="205"/>
      <c r="EM77" s="205"/>
      <c r="EN77" s="205"/>
      <c r="EO77" s="205"/>
      <c r="EP77" s="205"/>
      <c r="EQ77" s="205"/>
      <c r="ER77" s="205"/>
      <c r="ES77" s="205"/>
      <c r="ET77" s="205"/>
      <c r="EU77" s="205"/>
      <c r="EV77" s="205"/>
      <c r="EW77" s="205"/>
      <c r="EX77" s="205"/>
      <c r="EY77" s="205"/>
      <c r="EZ77" s="205"/>
      <c r="FA77" s="205"/>
      <c r="FB77" s="205"/>
      <c r="FC77" s="205"/>
      <c r="FD77" s="205"/>
      <c r="FE77" s="205"/>
      <c r="FF77" s="205"/>
      <c r="FG77" s="205"/>
      <c r="FH77" s="205"/>
      <c r="FI77" s="205"/>
      <c r="FJ77" s="205"/>
      <c r="FK77" s="205"/>
      <c r="FL77" s="205"/>
      <c r="FM77" s="205"/>
      <c r="FN77" s="205"/>
      <c r="FO77" s="205"/>
      <c r="FP77" s="205"/>
      <c r="FQ77" s="205"/>
      <c r="FR77" s="205"/>
      <c r="FS77" s="205"/>
      <c r="FT77" s="205"/>
      <c r="FU77" s="205"/>
      <c r="FV77" s="205"/>
      <c r="FW77" s="205"/>
      <c r="FX77" s="205"/>
      <c r="FY77" s="205"/>
      <c r="FZ77" s="205"/>
      <c r="GA77" s="205"/>
      <c r="GB77" s="205"/>
      <c r="GC77" s="205"/>
      <c r="GD77" s="205"/>
      <c r="GE77" s="205"/>
      <c r="GF77" s="205"/>
      <c r="GG77" s="205"/>
      <c r="GH77" s="205"/>
      <c r="GI77" s="205"/>
      <c r="GJ77" s="205"/>
      <c r="GK77" s="205"/>
      <c r="GL77" s="205"/>
      <c r="GM77" s="205"/>
      <c r="GN77" s="205"/>
      <c r="GO77" s="205"/>
      <c r="GP77" s="205"/>
      <c r="GQ77" s="205"/>
      <c r="GR77" s="205"/>
      <c r="GS77" s="205"/>
      <c r="GT77" s="205"/>
      <c r="GU77" s="205"/>
      <c r="GV77" s="205"/>
      <c r="GW77" s="205"/>
      <c r="GX77" s="205"/>
      <c r="GY77" s="205"/>
      <c r="GZ77" s="205"/>
      <c r="HA77" s="205"/>
      <c r="HB77" s="205"/>
      <c r="HC77" s="205"/>
      <c r="HD77" s="205"/>
      <c r="HE77" s="205"/>
      <c r="HF77" s="205"/>
      <c r="HG77" s="205"/>
      <c r="HH77" s="205"/>
      <c r="HI77" s="205"/>
      <c r="HJ77" s="205"/>
      <c r="HK77" s="205"/>
      <c r="HL77" s="144"/>
      <c r="HM77" s="144"/>
      <c r="HN77" s="144"/>
      <c r="HO77" s="144"/>
      <c r="HP77" s="144"/>
      <c r="HQ77" s="144"/>
      <c r="HR77" s="144"/>
      <c r="HS77" s="144"/>
      <c r="HT77" s="144"/>
      <c r="HU77" s="144"/>
      <c r="HV77" s="144"/>
      <c r="HW77" s="144"/>
      <c r="HX77" s="144"/>
      <c r="HY77" s="144"/>
      <c r="HZ77" s="144"/>
      <c r="IA77" s="144"/>
      <c r="IB77" s="144"/>
    </row>
    <row r="78" spans="1:236" ht="16.5" customHeight="1">
      <c r="A78" s="170" t="s">
        <v>292</v>
      </c>
      <c r="B78" s="177" t="s">
        <v>293</v>
      </c>
      <c r="C78" s="178" t="s">
        <v>294</v>
      </c>
      <c r="D78" s="161">
        <v>66</v>
      </c>
      <c r="E78" s="161">
        <v>100</v>
      </c>
      <c r="F78" s="161">
        <v>27</v>
      </c>
      <c r="G78" s="161">
        <v>73</v>
      </c>
      <c r="H78" s="172">
        <f t="shared" si="11"/>
        <v>0</v>
      </c>
      <c r="I78" s="172">
        <v>0</v>
      </c>
      <c r="J78" s="172">
        <v>0</v>
      </c>
      <c r="K78" s="172">
        <v>100</v>
      </c>
      <c r="L78" s="172">
        <v>27</v>
      </c>
      <c r="M78" s="172">
        <v>73</v>
      </c>
      <c r="N78" s="172">
        <f t="shared" si="10"/>
        <v>0</v>
      </c>
      <c r="O78" s="172">
        <v>0</v>
      </c>
      <c r="P78" s="172">
        <v>0</v>
      </c>
      <c r="R78" s="205">
        <f t="shared" ref="R78:R141" si="12">+E78-F78-G78</f>
        <v>0</v>
      </c>
      <c r="S78" s="205">
        <f t="shared" ref="S78:S141" si="13">+E78-H78-K78-N78</f>
        <v>0</v>
      </c>
      <c r="T78" s="205">
        <f t="shared" ref="T78:T141" si="14">+H78-I78-J78</f>
        <v>0</v>
      </c>
      <c r="U78" s="205">
        <f t="shared" ref="U78:U141" si="15">+K78-L78-M78</f>
        <v>0</v>
      </c>
      <c r="V78" s="205">
        <f t="shared" ref="V78:V141" si="16">+N78-O78-P78</f>
        <v>0</v>
      </c>
    </row>
    <row r="79" spans="1:236" ht="16.5" customHeight="1">
      <c r="A79" s="178" t="s">
        <v>292</v>
      </c>
      <c r="B79" s="174" t="s">
        <v>295</v>
      </c>
      <c r="C79" s="173" t="s">
        <v>695</v>
      </c>
      <c r="D79" s="161">
        <v>67</v>
      </c>
      <c r="E79" s="161">
        <v>200</v>
      </c>
      <c r="F79" s="161">
        <v>79</v>
      </c>
      <c r="G79" s="161">
        <v>121</v>
      </c>
      <c r="H79" s="172">
        <f t="shared" si="11"/>
        <v>0</v>
      </c>
      <c r="I79" s="172">
        <v>0</v>
      </c>
      <c r="J79" s="172">
        <v>0</v>
      </c>
      <c r="K79" s="172">
        <v>200</v>
      </c>
      <c r="L79" s="172">
        <v>79</v>
      </c>
      <c r="M79" s="172">
        <v>121</v>
      </c>
      <c r="N79" s="172">
        <f t="shared" si="10"/>
        <v>0</v>
      </c>
      <c r="O79" s="172">
        <v>0</v>
      </c>
      <c r="P79" s="172">
        <v>0</v>
      </c>
      <c r="R79" s="205">
        <f t="shared" si="12"/>
        <v>0</v>
      </c>
      <c r="S79" s="205">
        <f t="shared" si="13"/>
        <v>0</v>
      </c>
      <c r="T79" s="205">
        <f t="shared" si="14"/>
        <v>0</v>
      </c>
      <c r="U79" s="205">
        <f t="shared" si="15"/>
        <v>0</v>
      </c>
      <c r="V79" s="205">
        <f t="shared" si="16"/>
        <v>0</v>
      </c>
    </row>
    <row r="80" spans="1:236" ht="16.5" customHeight="1">
      <c r="A80" s="170" t="s">
        <v>297</v>
      </c>
      <c r="B80" s="171" t="s">
        <v>298</v>
      </c>
      <c r="C80" s="170" t="s">
        <v>696</v>
      </c>
      <c r="D80" s="161">
        <v>68</v>
      </c>
      <c r="E80" s="161">
        <v>35</v>
      </c>
      <c r="F80" s="161">
        <v>24</v>
      </c>
      <c r="G80" s="161">
        <v>11</v>
      </c>
      <c r="H80" s="172">
        <f t="shared" si="11"/>
        <v>0</v>
      </c>
      <c r="I80" s="172">
        <v>0</v>
      </c>
      <c r="J80" s="172">
        <v>0</v>
      </c>
      <c r="K80" s="172">
        <v>35</v>
      </c>
      <c r="L80" s="172">
        <v>24</v>
      </c>
      <c r="M80" s="172">
        <v>11</v>
      </c>
      <c r="N80" s="172">
        <f t="shared" si="10"/>
        <v>0</v>
      </c>
      <c r="O80" s="172">
        <v>0</v>
      </c>
      <c r="P80" s="172">
        <v>0</v>
      </c>
      <c r="R80" s="205">
        <f t="shared" si="12"/>
        <v>0</v>
      </c>
      <c r="S80" s="205">
        <f t="shared" si="13"/>
        <v>0</v>
      </c>
      <c r="T80" s="205">
        <f t="shared" si="14"/>
        <v>0</v>
      </c>
      <c r="U80" s="205">
        <f t="shared" si="15"/>
        <v>0</v>
      </c>
      <c r="V80" s="205">
        <f t="shared" si="16"/>
        <v>0</v>
      </c>
    </row>
    <row r="81" spans="1:236" ht="16.5" customHeight="1">
      <c r="A81" s="170" t="s">
        <v>292</v>
      </c>
      <c r="B81" s="171" t="s">
        <v>300</v>
      </c>
      <c r="C81" s="182" t="s">
        <v>697</v>
      </c>
      <c r="D81" s="161">
        <v>69</v>
      </c>
      <c r="E81" s="161">
        <v>448</v>
      </c>
      <c r="F81" s="161">
        <v>230</v>
      </c>
      <c r="G81" s="161">
        <v>218</v>
      </c>
      <c r="H81" s="172">
        <f t="shared" si="11"/>
        <v>0</v>
      </c>
      <c r="I81" s="172">
        <v>0</v>
      </c>
      <c r="J81" s="172">
        <v>0</v>
      </c>
      <c r="K81" s="172">
        <v>448</v>
      </c>
      <c r="L81" s="172">
        <v>230</v>
      </c>
      <c r="M81" s="172">
        <v>218</v>
      </c>
      <c r="N81" s="172">
        <f t="shared" si="10"/>
        <v>0</v>
      </c>
      <c r="O81" s="172">
        <v>0</v>
      </c>
      <c r="P81" s="172">
        <v>0</v>
      </c>
      <c r="R81" s="205">
        <f t="shared" si="12"/>
        <v>0</v>
      </c>
      <c r="S81" s="205">
        <f t="shared" si="13"/>
        <v>0</v>
      </c>
      <c r="T81" s="205">
        <f t="shared" si="14"/>
        <v>0</v>
      </c>
      <c r="U81" s="205">
        <f t="shared" si="15"/>
        <v>0</v>
      </c>
      <c r="V81" s="205">
        <f t="shared" si="16"/>
        <v>0</v>
      </c>
    </row>
    <row r="82" spans="1:236" ht="16.5" customHeight="1">
      <c r="A82" s="189" t="s">
        <v>698</v>
      </c>
      <c r="B82" s="190" t="s">
        <v>302</v>
      </c>
      <c r="C82" s="170" t="s">
        <v>303</v>
      </c>
      <c r="D82" s="161">
        <v>70</v>
      </c>
      <c r="E82" s="161">
        <v>54</v>
      </c>
      <c r="F82" s="161">
        <v>25</v>
      </c>
      <c r="G82" s="161">
        <v>29</v>
      </c>
      <c r="H82" s="172">
        <f t="shared" si="11"/>
        <v>0</v>
      </c>
      <c r="I82" s="172">
        <v>0</v>
      </c>
      <c r="J82" s="172">
        <v>0</v>
      </c>
      <c r="K82" s="172">
        <v>54</v>
      </c>
      <c r="L82" s="172">
        <v>25</v>
      </c>
      <c r="M82" s="172">
        <v>29</v>
      </c>
      <c r="N82" s="172">
        <f t="shared" si="10"/>
        <v>0</v>
      </c>
      <c r="O82" s="172">
        <v>0</v>
      </c>
      <c r="P82" s="172">
        <v>0</v>
      </c>
      <c r="R82" s="205">
        <f t="shared" si="12"/>
        <v>0</v>
      </c>
      <c r="S82" s="205">
        <f t="shared" si="13"/>
        <v>0</v>
      </c>
      <c r="T82" s="205">
        <f t="shared" si="14"/>
        <v>0</v>
      </c>
      <c r="U82" s="205">
        <f t="shared" si="15"/>
        <v>0</v>
      </c>
      <c r="V82" s="205">
        <f t="shared" si="16"/>
        <v>0</v>
      </c>
    </row>
    <row r="83" spans="1:236" ht="16.5" customHeight="1">
      <c r="A83" s="189" t="s">
        <v>698</v>
      </c>
      <c r="B83" s="190" t="s">
        <v>304</v>
      </c>
      <c r="C83" s="170" t="s">
        <v>305</v>
      </c>
      <c r="D83" s="161">
        <v>71</v>
      </c>
      <c r="E83" s="161">
        <v>45</v>
      </c>
      <c r="F83" s="161">
        <v>20</v>
      </c>
      <c r="G83" s="161">
        <v>25</v>
      </c>
      <c r="H83" s="172">
        <f t="shared" si="11"/>
        <v>0</v>
      </c>
      <c r="I83" s="172">
        <v>0</v>
      </c>
      <c r="J83" s="172">
        <v>0</v>
      </c>
      <c r="K83" s="172">
        <v>45</v>
      </c>
      <c r="L83" s="172">
        <v>20</v>
      </c>
      <c r="M83" s="172">
        <v>25</v>
      </c>
      <c r="N83" s="172">
        <f t="shared" si="10"/>
        <v>0</v>
      </c>
      <c r="O83" s="172">
        <v>0</v>
      </c>
      <c r="P83" s="172">
        <v>0</v>
      </c>
      <c r="R83" s="205">
        <f t="shared" si="12"/>
        <v>0</v>
      </c>
      <c r="S83" s="205">
        <f t="shared" si="13"/>
        <v>0</v>
      </c>
      <c r="T83" s="205">
        <f t="shared" si="14"/>
        <v>0</v>
      </c>
      <c r="U83" s="205">
        <f t="shared" si="15"/>
        <v>0</v>
      </c>
      <c r="V83" s="205">
        <f t="shared" si="16"/>
        <v>0</v>
      </c>
    </row>
    <row r="84" spans="1:236" s="145" customFormat="1" ht="12" customHeight="1">
      <c r="A84" s="783" t="s">
        <v>308</v>
      </c>
      <c r="B84" s="784"/>
      <c r="C84" s="785"/>
      <c r="D84" s="169">
        <v>72</v>
      </c>
      <c r="E84" s="169">
        <v>3723</v>
      </c>
      <c r="F84" s="169">
        <v>3128</v>
      </c>
      <c r="G84" s="169">
        <v>595</v>
      </c>
      <c r="H84" s="169">
        <v>138</v>
      </c>
      <c r="I84" s="169">
        <v>112</v>
      </c>
      <c r="J84" s="169">
        <v>26</v>
      </c>
      <c r="K84" s="169">
        <v>3512</v>
      </c>
      <c r="L84" s="169">
        <v>2945</v>
      </c>
      <c r="M84" s="169">
        <v>567</v>
      </c>
      <c r="N84" s="169">
        <v>73</v>
      </c>
      <c r="O84" s="169">
        <v>71</v>
      </c>
      <c r="P84" s="169">
        <v>2</v>
      </c>
      <c r="Q84" s="205"/>
      <c r="R84" s="205">
        <f t="shared" si="12"/>
        <v>0</v>
      </c>
      <c r="S84" s="205">
        <f t="shared" si="13"/>
        <v>0</v>
      </c>
      <c r="T84" s="205">
        <f t="shared" si="14"/>
        <v>0</v>
      </c>
      <c r="U84" s="205">
        <f t="shared" si="15"/>
        <v>0</v>
      </c>
      <c r="V84" s="205">
        <f t="shared" si="16"/>
        <v>0</v>
      </c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5"/>
      <c r="BQ84" s="205"/>
      <c r="BR84" s="205"/>
      <c r="BS84" s="205"/>
      <c r="BT84" s="205"/>
      <c r="BU84" s="205"/>
      <c r="BV84" s="205"/>
      <c r="BW84" s="205"/>
      <c r="BX84" s="205"/>
      <c r="BY84" s="205"/>
      <c r="BZ84" s="205"/>
      <c r="CA84" s="205"/>
      <c r="CB84" s="205"/>
      <c r="CC84" s="205"/>
      <c r="CD84" s="205"/>
      <c r="CE84" s="205"/>
      <c r="CF84" s="205"/>
      <c r="CG84" s="205"/>
      <c r="CH84" s="205"/>
      <c r="CI84" s="205"/>
      <c r="CJ84" s="205"/>
      <c r="CK84" s="205"/>
      <c r="CL84" s="205"/>
      <c r="CM84" s="205"/>
      <c r="CN84" s="205"/>
      <c r="CO84" s="205"/>
      <c r="CP84" s="205"/>
      <c r="CQ84" s="205"/>
      <c r="CR84" s="205"/>
      <c r="CS84" s="205"/>
      <c r="CT84" s="205"/>
      <c r="CU84" s="205"/>
      <c r="CV84" s="205"/>
      <c r="CW84" s="205"/>
      <c r="CX84" s="205"/>
      <c r="CY84" s="205"/>
      <c r="CZ84" s="205"/>
      <c r="DA84" s="205"/>
      <c r="DB84" s="205"/>
      <c r="DC84" s="205"/>
      <c r="DD84" s="205"/>
      <c r="DE84" s="205"/>
      <c r="DF84" s="205"/>
      <c r="DG84" s="205"/>
      <c r="DH84" s="205"/>
      <c r="DI84" s="205"/>
      <c r="DJ84" s="205"/>
      <c r="DK84" s="205"/>
      <c r="DL84" s="205"/>
      <c r="DM84" s="205"/>
      <c r="DN84" s="205"/>
      <c r="DO84" s="205"/>
      <c r="DP84" s="205"/>
      <c r="DQ84" s="205"/>
      <c r="DR84" s="205"/>
      <c r="DS84" s="205"/>
      <c r="DT84" s="205"/>
      <c r="DU84" s="205"/>
      <c r="DV84" s="205"/>
      <c r="DW84" s="205"/>
      <c r="DX84" s="205"/>
      <c r="DY84" s="205"/>
      <c r="DZ84" s="205"/>
      <c r="EA84" s="205"/>
      <c r="EB84" s="205"/>
      <c r="EC84" s="205"/>
      <c r="ED84" s="205"/>
      <c r="EE84" s="205"/>
      <c r="EF84" s="205"/>
      <c r="EG84" s="205"/>
      <c r="EH84" s="205"/>
      <c r="EI84" s="205"/>
      <c r="EJ84" s="205"/>
      <c r="EK84" s="205"/>
      <c r="EL84" s="205"/>
      <c r="EM84" s="205"/>
      <c r="EN84" s="205"/>
      <c r="EO84" s="205"/>
      <c r="EP84" s="205"/>
      <c r="EQ84" s="205"/>
      <c r="ER84" s="205"/>
      <c r="ES84" s="205"/>
      <c r="ET84" s="205"/>
      <c r="EU84" s="205"/>
      <c r="EV84" s="205"/>
      <c r="EW84" s="205"/>
      <c r="EX84" s="205"/>
      <c r="EY84" s="205"/>
      <c r="EZ84" s="205"/>
      <c r="FA84" s="205"/>
      <c r="FB84" s="205"/>
      <c r="FC84" s="205"/>
      <c r="FD84" s="205"/>
      <c r="FE84" s="205"/>
      <c r="FF84" s="205"/>
      <c r="FG84" s="205"/>
      <c r="FH84" s="205"/>
      <c r="FI84" s="205"/>
      <c r="FJ84" s="205"/>
      <c r="FK84" s="205"/>
      <c r="FL84" s="205"/>
      <c r="FM84" s="205"/>
      <c r="FN84" s="205"/>
      <c r="FO84" s="205"/>
      <c r="FP84" s="205"/>
      <c r="FQ84" s="205"/>
      <c r="FR84" s="205"/>
      <c r="FS84" s="205"/>
      <c r="FT84" s="205"/>
      <c r="FU84" s="205"/>
      <c r="FV84" s="205"/>
      <c r="FW84" s="205"/>
      <c r="FX84" s="205"/>
      <c r="FY84" s="205"/>
      <c r="FZ84" s="205"/>
      <c r="GA84" s="205"/>
      <c r="GB84" s="205"/>
      <c r="GC84" s="205"/>
      <c r="GD84" s="205"/>
      <c r="GE84" s="205"/>
      <c r="GF84" s="205"/>
      <c r="GG84" s="205"/>
      <c r="GH84" s="205"/>
      <c r="GI84" s="205"/>
      <c r="GJ84" s="205"/>
      <c r="GK84" s="205"/>
      <c r="GL84" s="205"/>
      <c r="GM84" s="205"/>
      <c r="GN84" s="205"/>
      <c r="GO84" s="205"/>
      <c r="GP84" s="205"/>
      <c r="GQ84" s="205"/>
      <c r="GR84" s="205"/>
      <c r="GS84" s="205"/>
      <c r="GT84" s="205"/>
      <c r="GU84" s="205"/>
      <c r="GV84" s="205"/>
      <c r="GW84" s="205"/>
      <c r="GX84" s="205"/>
      <c r="GY84" s="205"/>
      <c r="GZ84" s="205"/>
      <c r="HA84" s="205"/>
      <c r="HB84" s="205"/>
      <c r="HC84" s="205"/>
      <c r="HD84" s="205"/>
      <c r="HE84" s="205"/>
      <c r="HF84" s="205"/>
      <c r="HG84" s="205"/>
      <c r="HH84" s="205"/>
      <c r="HI84" s="205"/>
      <c r="HJ84" s="205"/>
      <c r="HK84" s="205"/>
      <c r="HL84" s="144"/>
      <c r="HM84" s="144"/>
      <c r="HN84" s="144"/>
      <c r="HO84" s="144"/>
      <c r="HP84" s="144"/>
      <c r="HQ84" s="144"/>
      <c r="HR84" s="144"/>
      <c r="HS84" s="144"/>
      <c r="HT84" s="144"/>
      <c r="HU84" s="144"/>
      <c r="HV84" s="144"/>
      <c r="HW84" s="144"/>
      <c r="HX84" s="144"/>
      <c r="HY84" s="144"/>
      <c r="HZ84" s="144"/>
      <c r="IA84" s="144"/>
      <c r="IB84" s="144"/>
    </row>
    <row r="85" spans="1:236" ht="12" customHeight="1">
      <c r="A85" s="189" t="s">
        <v>309</v>
      </c>
      <c r="B85" s="181" t="s">
        <v>310</v>
      </c>
      <c r="C85" s="170" t="s">
        <v>311</v>
      </c>
      <c r="D85" s="161">
        <v>73</v>
      </c>
      <c r="E85" s="161">
        <v>58</v>
      </c>
      <c r="F85" s="161">
        <v>49</v>
      </c>
      <c r="G85" s="161">
        <v>9</v>
      </c>
      <c r="H85" s="172">
        <v>0</v>
      </c>
      <c r="I85" s="172">
        <v>0</v>
      </c>
      <c r="J85" s="172">
        <v>0</v>
      </c>
      <c r="K85" s="172">
        <v>58</v>
      </c>
      <c r="L85" s="172">
        <v>49</v>
      </c>
      <c r="M85" s="172">
        <v>9</v>
      </c>
      <c r="N85" s="172">
        <v>0</v>
      </c>
      <c r="O85" s="172">
        <v>0</v>
      </c>
      <c r="P85" s="172">
        <v>0</v>
      </c>
      <c r="R85" s="205">
        <f t="shared" si="12"/>
        <v>0</v>
      </c>
      <c r="S85" s="205">
        <f t="shared" si="13"/>
        <v>0</v>
      </c>
      <c r="T85" s="205">
        <f t="shared" si="14"/>
        <v>0</v>
      </c>
      <c r="U85" s="205">
        <f t="shared" si="15"/>
        <v>0</v>
      </c>
      <c r="V85" s="205">
        <f t="shared" si="16"/>
        <v>0</v>
      </c>
    </row>
    <row r="86" spans="1:236" ht="12" customHeight="1">
      <c r="A86" s="170" t="s">
        <v>309</v>
      </c>
      <c r="B86" s="175" t="s">
        <v>318</v>
      </c>
      <c r="C86" s="176" t="s">
        <v>319</v>
      </c>
      <c r="D86" s="161">
        <v>74</v>
      </c>
      <c r="E86" s="161">
        <v>839</v>
      </c>
      <c r="F86" s="161">
        <v>530</v>
      </c>
      <c r="G86" s="161">
        <v>309</v>
      </c>
      <c r="H86" s="172">
        <v>0</v>
      </c>
      <c r="I86" s="172">
        <v>0</v>
      </c>
      <c r="J86" s="172">
        <v>0</v>
      </c>
      <c r="K86" s="172">
        <v>839</v>
      </c>
      <c r="L86" s="172">
        <v>530</v>
      </c>
      <c r="M86" s="172">
        <v>309</v>
      </c>
      <c r="N86" s="172">
        <v>0</v>
      </c>
      <c r="O86" s="172">
        <v>0</v>
      </c>
      <c r="P86" s="172">
        <v>0</v>
      </c>
      <c r="R86" s="205">
        <f t="shared" si="12"/>
        <v>0</v>
      </c>
      <c r="S86" s="205">
        <f t="shared" si="13"/>
        <v>0</v>
      </c>
      <c r="T86" s="205">
        <f t="shared" si="14"/>
        <v>0</v>
      </c>
      <c r="U86" s="205">
        <f t="shared" si="15"/>
        <v>0</v>
      </c>
      <c r="V86" s="205">
        <f t="shared" si="16"/>
        <v>0</v>
      </c>
    </row>
    <row r="87" spans="1:236" ht="12" customHeight="1">
      <c r="A87" s="170" t="s">
        <v>309</v>
      </c>
      <c r="B87" s="171" t="s">
        <v>324</v>
      </c>
      <c r="C87" s="182" t="s">
        <v>699</v>
      </c>
      <c r="D87" s="161">
        <v>75</v>
      </c>
      <c r="E87" s="161">
        <v>204</v>
      </c>
      <c r="F87" s="161">
        <v>196</v>
      </c>
      <c r="G87" s="161">
        <v>8</v>
      </c>
      <c r="H87" s="172">
        <v>0</v>
      </c>
      <c r="I87" s="172">
        <v>0</v>
      </c>
      <c r="J87" s="172">
        <v>0</v>
      </c>
      <c r="K87" s="172">
        <v>204</v>
      </c>
      <c r="L87" s="172">
        <v>196</v>
      </c>
      <c r="M87" s="172">
        <v>8</v>
      </c>
      <c r="N87" s="172">
        <v>0</v>
      </c>
      <c r="O87" s="172">
        <v>0</v>
      </c>
      <c r="P87" s="172">
        <v>0</v>
      </c>
      <c r="R87" s="205">
        <f t="shared" si="12"/>
        <v>0</v>
      </c>
      <c r="S87" s="205">
        <f t="shared" si="13"/>
        <v>0</v>
      </c>
      <c r="T87" s="205">
        <f t="shared" si="14"/>
        <v>0</v>
      </c>
      <c r="U87" s="205">
        <f t="shared" si="15"/>
        <v>0</v>
      </c>
      <c r="V87" s="205">
        <f t="shared" si="16"/>
        <v>0</v>
      </c>
    </row>
    <row r="88" spans="1:236" ht="12" customHeight="1">
      <c r="A88" s="170" t="s">
        <v>309</v>
      </c>
      <c r="B88" s="171" t="s">
        <v>326</v>
      </c>
      <c r="C88" s="182" t="s">
        <v>327</v>
      </c>
      <c r="D88" s="161">
        <v>76</v>
      </c>
      <c r="E88" s="161">
        <v>262</v>
      </c>
      <c r="F88" s="161">
        <v>234</v>
      </c>
      <c r="G88" s="161">
        <v>28</v>
      </c>
      <c r="H88" s="172">
        <v>0</v>
      </c>
      <c r="I88" s="172">
        <v>0</v>
      </c>
      <c r="J88" s="172">
        <v>0</v>
      </c>
      <c r="K88" s="172">
        <v>241</v>
      </c>
      <c r="L88" s="172">
        <v>213</v>
      </c>
      <c r="M88" s="172">
        <v>28</v>
      </c>
      <c r="N88" s="172">
        <v>21</v>
      </c>
      <c r="O88" s="172">
        <v>21</v>
      </c>
      <c r="P88" s="172">
        <v>0</v>
      </c>
      <c r="R88" s="205">
        <f t="shared" si="12"/>
        <v>0</v>
      </c>
      <c r="S88" s="205">
        <f t="shared" si="13"/>
        <v>0</v>
      </c>
      <c r="T88" s="205">
        <f t="shared" si="14"/>
        <v>0</v>
      </c>
      <c r="U88" s="205">
        <f t="shared" si="15"/>
        <v>0</v>
      </c>
      <c r="V88" s="205">
        <f t="shared" si="16"/>
        <v>0</v>
      </c>
    </row>
    <row r="89" spans="1:236" ht="12" customHeight="1">
      <c r="A89" s="170" t="s">
        <v>309</v>
      </c>
      <c r="B89" s="171" t="s">
        <v>312</v>
      </c>
      <c r="C89" s="170" t="s">
        <v>313</v>
      </c>
      <c r="D89" s="161">
        <v>77</v>
      </c>
      <c r="E89" s="161">
        <v>100</v>
      </c>
      <c r="F89" s="161">
        <v>87</v>
      </c>
      <c r="G89" s="161">
        <v>13</v>
      </c>
      <c r="H89" s="172">
        <v>0</v>
      </c>
      <c r="I89" s="172">
        <v>0</v>
      </c>
      <c r="J89" s="172">
        <v>0</v>
      </c>
      <c r="K89" s="172">
        <v>100</v>
      </c>
      <c r="L89" s="172">
        <v>87</v>
      </c>
      <c r="M89" s="172">
        <v>13</v>
      </c>
      <c r="N89" s="172">
        <v>0</v>
      </c>
      <c r="O89" s="172">
        <v>0</v>
      </c>
      <c r="P89" s="172">
        <v>0</v>
      </c>
      <c r="R89" s="205">
        <f t="shared" si="12"/>
        <v>0</v>
      </c>
      <c r="S89" s="205">
        <f t="shared" si="13"/>
        <v>0</v>
      </c>
      <c r="T89" s="205">
        <f t="shared" si="14"/>
        <v>0</v>
      </c>
      <c r="U89" s="205">
        <f t="shared" si="15"/>
        <v>0</v>
      </c>
      <c r="V89" s="205">
        <f t="shared" si="16"/>
        <v>0</v>
      </c>
    </row>
    <row r="90" spans="1:236" ht="12" customHeight="1">
      <c r="A90" s="170" t="s">
        <v>700</v>
      </c>
      <c r="B90" s="175" t="s">
        <v>316</v>
      </c>
      <c r="C90" s="176" t="s">
        <v>701</v>
      </c>
      <c r="D90" s="161">
        <v>78</v>
      </c>
      <c r="E90" s="161">
        <v>34</v>
      </c>
      <c r="F90" s="161">
        <v>28</v>
      </c>
      <c r="G90" s="161">
        <v>6</v>
      </c>
      <c r="H90" s="172">
        <v>34</v>
      </c>
      <c r="I90" s="172">
        <v>28</v>
      </c>
      <c r="J90" s="172">
        <v>6</v>
      </c>
      <c r="K90" s="172">
        <v>0</v>
      </c>
      <c r="L90" s="172">
        <v>0</v>
      </c>
      <c r="M90" s="172">
        <v>0</v>
      </c>
      <c r="N90" s="172">
        <v>0</v>
      </c>
      <c r="O90" s="172">
        <v>0</v>
      </c>
      <c r="P90" s="172">
        <v>0</v>
      </c>
      <c r="R90" s="205">
        <f t="shared" si="12"/>
        <v>0</v>
      </c>
      <c r="S90" s="205">
        <f t="shared" si="13"/>
        <v>0</v>
      </c>
      <c r="T90" s="205">
        <f t="shared" si="14"/>
        <v>0</v>
      </c>
      <c r="U90" s="205">
        <f t="shared" si="15"/>
        <v>0</v>
      </c>
      <c r="V90" s="205">
        <f t="shared" si="16"/>
        <v>0</v>
      </c>
    </row>
    <row r="91" spans="1:236" ht="12" customHeight="1">
      <c r="A91" s="170" t="s">
        <v>700</v>
      </c>
      <c r="B91" s="210" t="s">
        <v>328</v>
      </c>
      <c r="C91" s="176" t="s">
        <v>329</v>
      </c>
      <c r="D91" s="161">
        <v>79</v>
      </c>
      <c r="E91" s="161">
        <v>549</v>
      </c>
      <c r="F91" s="161">
        <v>531</v>
      </c>
      <c r="G91" s="161">
        <v>18</v>
      </c>
      <c r="H91" s="172">
        <v>0</v>
      </c>
      <c r="I91" s="172">
        <v>0</v>
      </c>
      <c r="J91" s="172">
        <v>0</v>
      </c>
      <c r="K91" s="172">
        <v>514</v>
      </c>
      <c r="L91" s="172">
        <v>496</v>
      </c>
      <c r="M91" s="172">
        <v>18</v>
      </c>
      <c r="N91" s="172">
        <v>35</v>
      </c>
      <c r="O91" s="172">
        <v>35</v>
      </c>
      <c r="P91" s="172">
        <v>0</v>
      </c>
      <c r="R91" s="205">
        <f t="shared" si="12"/>
        <v>0</v>
      </c>
      <c r="S91" s="205">
        <f t="shared" si="13"/>
        <v>0</v>
      </c>
      <c r="T91" s="205">
        <f t="shared" si="14"/>
        <v>0</v>
      </c>
      <c r="U91" s="205">
        <f t="shared" si="15"/>
        <v>0</v>
      </c>
      <c r="V91" s="205">
        <f t="shared" si="16"/>
        <v>0</v>
      </c>
    </row>
    <row r="92" spans="1:236" ht="12" customHeight="1">
      <c r="A92" s="170" t="s">
        <v>309</v>
      </c>
      <c r="B92" s="175" t="s">
        <v>330</v>
      </c>
      <c r="C92" s="176" t="s">
        <v>331</v>
      </c>
      <c r="D92" s="161">
        <v>80</v>
      </c>
      <c r="E92" s="161">
        <v>875</v>
      </c>
      <c r="F92" s="161">
        <v>800</v>
      </c>
      <c r="G92" s="161">
        <v>75</v>
      </c>
      <c r="H92" s="172">
        <v>0</v>
      </c>
      <c r="I92" s="172">
        <v>0</v>
      </c>
      <c r="J92" s="172">
        <v>0</v>
      </c>
      <c r="K92" s="172">
        <v>858</v>
      </c>
      <c r="L92" s="172">
        <v>785</v>
      </c>
      <c r="M92" s="172">
        <v>73</v>
      </c>
      <c r="N92" s="172">
        <v>17</v>
      </c>
      <c r="O92" s="172">
        <v>15</v>
      </c>
      <c r="P92" s="172">
        <v>2</v>
      </c>
      <c r="R92" s="205">
        <f t="shared" si="12"/>
        <v>0</v>
      </c>
      <c r="S92" s="205">
        <f t="shared" si="13"/>
        <v>0</v>
      </c>
      <c r="T92" s="205">
        <f t="shared" si="14"/>
        <v>0</v>
      </c>
      <c r="U92" s="205">
        <f t="shared" si="15"/>
        <v>0</v>
      </c>
      <c r="V92" s="205">
        <f t="shared" si="16"/>
        <v>0</v>
      </c>
    </row>
    <row r="93" spans="1:236" ht="12" customHeight="1">
      <c r="A93" s="170" t="s">
        <v>309</v>
      </c>
      <c r="B93" s="171" t="s">
        <v>702</v>
      </c>
      <c r="C93" s="170" t="s">
        <v>333</v>
      </c>
      <c r="D93" s="161">
        <v>81</v>
      </c>
      <c r="E93" s="161">
        <v>12</v>
      </c>
      <c r="F93" s="161">
        <v>11</v>
      </c>
      <c r="G93" s="161">
        <v>1</v>
      </c>
      <c r="H93" s="172">
        <v>12</v>
      </c>
      <c r="I93" s="172">
        <v>11</v>
      </c>
      <c r="J93" s="172">
        <v>1</v>
      </c>
      <c r="K93" s="172">
        <v>0</v>
      </c>
      <c r="L93" s="172">
        <v>0</v>
      </c>
      <c r="M93" s="172">
        <v>0</v>
      </c>
      <c r="N93" s="172">
        <v>0</v>
      </c>
      <c r="O93" s="172">
        <v>0</v>
      </c>
      <c r="P93" s="172">
        <v>0</v>
      </c>
      <c r="R93" s="205">
        <f t="shared" si="12"/>
        <v>0</v>
      </c>
      <c r="S93" s="205">
        <f t="shared" si="13"/>
        <v>0</v>
      </c>
      <c r="T93" s="205">
        <f t="shared" si="14"/>
        <v>0</v>
      </c>
      <c r="U93" s="205">
        <f t="shared" si="15"/>
        <v>0</v>
      </c>
      <c r="V93" s="205">
        <f t="shared" si="16"/>
        <v>0</v>
      </c>
    </row>
    <row r="94" spans="1:236" ht="12" customHeight="1">
      <c r="A94" s="170" t="s">
        <v>309</v>
      </c>
      <c r="B94" s="171" t="s">
        <v>322</v>
      </c>
      <c r="C94" s="170" t="s">
        <v>323</v>
      </c>
      <c r="D94" s="161">
        <v>82</v>
      </c>
      <c r="E94" s="161">
        <v>16</v>
      </c>
      <c r="F94" s="161">
        <v>14</v>
      </c>
      <c r="G94" s="161">
        <v>2</v>
      </c>
      <c r="H94" s="172">
        <v>16</v>
      </c>
      <c r="I94" s="172">
        <v>14</v>
      </c>
      <c r="J94" s="172">
        <v>2</v>
      </c>
      <c r="K94" s="172">
        <v>0</v>
      </c>
      <c r="L94" s="172">
        <v>0</v>
      </c>
      <c r="M94" s="172">
        <v>0</v>
      </c>
      <c r="N94" s="172">
        <v>0</v>
      </c>
      <c r="O94" s="172">
        <v>0</v>
      </c>
      <c r="P94" s="172">
        <v>0</v>
      </c>
      <c r="R94" s="205">
        <f t="shared" si="12"/>
        <v>0</v>
      </c>
      <c r="S94" s="205">
        <f t="shared" si="13"/>
        <v>0</v>
      </c>
      <c r="T94" s="205">
        <f t="shared" si="14"/>
        <v>0</v>
      </c>
      <c r="U94" s="205">
        <f t="shared" si="15"/>
        <v>0</v>
      </c>
      <c r="V94" s="205">
        <f t="shared" si="16"/>
        <v>0</v>
      </c>
    </row>
    <row r="95" spans="1:236" ht="12" customHeight="1">
      <c r="A95" s="189" t="s">
        <v>309</v>
      </c>
      <c r="B95" s="181" t="s">
        <v>334</v>
      </c>
      <c r="C95" s="170" t="s">
        <v>703</v>
      </c>
      <c r="D95" s="161">
        <v>83</v>
      </c>
      <c r="E95" s="161">
        <v>187</v>
      </c>
      <c r="F95" s="161">
        <v>138</v>
      </c>
      <c r="G95" s="161">
        <v>49</v>
      </c>
      <c r="H95" s="172">
        <v>0</v>
      </c>
      <c r="I95" s="172">
        <v>0</v>
      </c>
      <c r="J95" s="172">
        <v>0</v>
      </c>
      <c r="K95" s="172">
        <v>187</v>
      </c>
      <c r="L95" s="172">
        <v>138</v>
      </c>
      <c r="M95" s="172">
        <v>49</v>
      </c>
      <c r="N95" s="172">
        <v>0</v>
      </c>
      <c r="O95" s="172">
        <v>0</v>
      </c>
      <c r="P95" s="172">
        <v>0</v>
      </c>
      <c r="R95" s="205">
        <f t="shared" si="12"/>
        <v>0</v>
      </c>
      <c r="S95" s="205">
        <f t="shared" si="13"/>
        <v>0</v>
      </c>
      <c r="T95" s="205">
        <f t="shared" si="14"/>
        <v>0</v>
      </c>
      <c r="U95" s="205">
        <f t="shared" si="15"/>
        <v>0</v>
      </c>
      <c r="V95" s="205">
        <f t="shared" si="16"/>
        <v>0</v>
      </c>
    </row>
    <row r="96" spans="1:236" ht="12" customHeight="1">
      <c r="A96" s="170" t="s">
        <v>700</v>
      </c>
      <c r="B96" s="171" t="s">
        <v>338</v>
      </c>
      <c r="C96" s="170" t="s">
        <v>339</v>
      </c>
      <c r="D96" s="161">
        <v>84</v>
      </c>
      <c r="E96" s="161">
        <v>97</v>
      </c>
      <c r="F96" s="161">
        <v>90</v>
      </c>
      <c r="G96" s="161">
        <v>7</v>
      </c>
      <c r="H96" s="172">
        <v>0</v>
      </c>
      <c r="I96" s="172">
        <v>0</v>
      </c>
      <c r="J96" s="172">
        <v>0</v>
      </c>
      <c r="K96" s="172">
        <v>97</v>
      </c>
      <c r="L96" s="172">
        <v>90</v>
      </c>
      <c r="M96" s="172">
        <v>7</v>
      </c>
      <c r="N96" s="172">
        <v>0</v>
      </c>
      <c r="O96" s="172">
        <v>0</v>
      </c>
      <c r="P96" s="172">
        <v>0</v>
      </c>
      <c r="R96" s="205">
        <f t="shared" si="12"/>
        <v>0</v>
      </c>
      <c r="S96" s="205">
        <f t="shared" si="13"/>
        <v>0</v>
      </c>
      <c r="T96" s="205">
        <f t="shared" si="14"/>
        <v>0</v>
      </c>
      <c r="U96" s="205">
        <f t="shared" si="15"/>
        <v>0</v>
      </c>
      <c r="V96" s="205">
        <f t="shared" si="16"/>
        <v>0</v>
      </c>
    </row>
    <row r="97" spans="1:236" ht="12" customHeight="1">
      <c r="A97" s="170" t="s">
        <v>309</v>
      </c>
      <c r="B97" s="171" t="s">
        <v>340</v>
      </c>
      <c r="C97" s="170" t="s">
        <v>341</v>
      </c>
      <c r="D97" s="161">
        <v>85</v>
      </c>
      <c r="E97" s="161">
        <v>7</v>
      </c>
      <c r="F97" s="161">
        <v>7</v>
      </c>
      <c r="G97" s="161">
        <v>0</v>
      </c>
      <c r="H97" s="172">
        <v>7</v>
      </c>
      <c r="I97" s="172">
        <v>7</v>
      </c>
      <c r="J97" s="172">
        <v>0</v>
      </c>
      <c r="K97" s="172">
        <v>0</v>
      </c>
      <c r="L97" s="172">
        <v>0</v>
      </c>
      <c r="M97" s="172">
        <v>0</v>
      </c>
      <c r="N97" s="172">
        <v>0</v>
      </c>
      <c r="O97" s="172">
        <v>0</v>
      </c>
      <c r="P97" s="172">
        <v>0</v>
      </c>
      <c r="R97" s="205">
        <f t="shared" si="12"/>
        <v>0</v>
      </c>
      <c r="S97" s="205">
        <f t="shared" si="13"/>
        <v>0</v>
      </c>
      <c r="T97" s="205">
        <f t="shared" si="14"/>
        <v>0</v>
      </c>
      <c r="U97" s="205">
        <f t="shared" si="15"/>
        <v>0</v>
      </c>
      <c r="V97" s="205">
        <f t="shared" si="16"/>
        <v>0</v>
      </c>
    </row>
    <row r="98" spans="1:236" ht="12" customHeight="1">
      <c r="A98" s="170" t="s">
        <v>309</v>
      </c>
      <c r="B98" s="175" t="s">
        <v>344</v>
      </c>
      <c r="C98" s="176" t="s">
        <v>345</v>
      </c>
      <c r="D98" s="161">
        <v>86</v>
      </c>
      <c r="E98" s="161">
        <v>35</v>
      </c>
      <c r="F98" s="161">
        <v>19</v>
      </c>
      <c r="G98" s="161">
        <v>16</v>
      </c>
      <c r="H98" s="172">
        <v>35</v>
      </c>
      <c r="I98" s="172">
        <v>19</v>
      </c>
      <c r="J98" s="172">
        <v>16</v>
      </c>
      <c r="K98" s="172">
        <v>0</v>
      </c>
      <c r="L98" s="172">
        <v>0</v>
      </c>
      <c r="M98" s="172">
        <v>0</v>
      </c>
      <c r="N98" s="172">
        <v>0</v>
      </c>
      <c r="O98" s="172">
        <v>0</v>
      </c>
      <c r="P98" s="172">
        <v>0</v>
      </c>
      <c r="R98" s="205">
        <f t="shared" si="12"/>
        <v>0</v>
      </c>
      <c r="S98" s="205">
        <f t="shared" si="13"/>
        <v>0</v>
      </c>
      <c r="T98" s="205">
        <f t="shared" si="14"/>
        <v>0</v>
      </c>
      <c r="U98" s="205">
        <f t="shared" si="15"/>
        <v>0</v>
      </c>
      <c r="V98" s="205">
        <f t="shared" si="16"/>
        <v>0</v>
      </c>
    </row>
    <row r="99" spans="1:236" ht="12" customHeight="1">
      <c r="A99" s="170" t="s">
        <v>309</v>
      </c>
      <c r="B99" s="171" t="s">
        <v>704</v>
      </c>
      <c r="C99" s="170" t="s">
        <v>347</v>
      </c>
      <c r="D99" s="161">
        <v>87</v>
      </c>
      <c r="E99" s="161">
        <v>268</v>
      </c>
      <c r="F99" s="161">
        <v>241</v>
      </c>
      <c r="G99" s="161">
        <v>27</v>
      </c>
      <c r="H99" s="172">
        <v>0</v>
      </c>
      <c r="I99" s="172">
        <v>0</v>
      </c>
      <c r="J99" s="172">
        <v>0</v>
      </c>
      <c r="K99" s="172">
        <v>268</v>
      </c>
      <c r="L99" s="172">
        <v>241</v>
      </c>
      <c r="M99" s="172">
        <v>27</v>
      </c>
      <c r="N99" s="172">
        <v>0</v>
      </c>
      <c r="O99" s="172">
        <v>0</v>
      </c>
      <c r="P99" s="172">
        <v>0</v>
      </c>
      <c r="R99" s="205">
        <f t="shared" si="12"/>
        <v>0</v>
      </c>
      <c r="S99" s="205">
        <f t="shared" si="13"/>
        <v>0</v>
      </c>
      <c r="T99" s="205">
        <f t="shared" si="14"/>
        <v>0</v>
      </c>
      <c r="U99" s="205">
        <f t="shared" si="15"/>
        <v>0</v>
      </c>
      <c r="V99" s="205">
        <f t="shared" si="16"/>
        <v>0</v>
      </c>
    </row>
    <row r="100" spans="1:236" ht="12" customHeight="1">
      <c r="A100" s="170" t="s">
        <v>700</v>
      </c>
      <c r="B100" s="175" t="s">
        <v>705</v>
      </c>
      <c r="C100" s="176" t="s">
        <v>351</v>
      </c>
      <c r="D100" s="161">
        <v>88</v>
      </c>
      <c r="E100" s="161">
        <v>30</v>
      </c>
      <c r="F100" s="161">
        <v>19</v>
      </c>
      <c r="G100" s="161">
        <v>11</v>
      </c>
      <c r="H100" s="172">
        <v>0</v>
      </c>
      <c r="I100" s="172">
        <v>0</v>
      </c>
      <c r="J100" s="172">
        <v>0</v>
      </c>
      <c r="K100" s="172">
        <v>30</v>
      </c>
      <c r="L100" s="172">
        <v>19</v>
      </c>
      <c r="M100" s="172">
        <v>11</v>
      </c>
      <c r="N100" s="172">
        <v>0</v>
      </c>
      <c r="O100" s="172">
        <v>0</v>
      </c>
      <c r="P100" s="172">
        <v>0</v>
      </c>
      <c r="R100" s="205">
        <f t="shared" si="12"/>
        <v>0</v>
      </c>
      <c r="S100" s="205">
        <f t="shared" si="13"/>
        <v>0</v>
      </c>
      <c r="T100" s="205">
        <f t="shared" si="14"/>
        <v>0</v>
      </c>
      <c r="U100" s="205">
        <f t="shared" si="15"/>
        <v>0</v>
      </c>
      <c r="V100" s="205">
        <f t="shared" si="16"/>
        <v>0</v>
      </c>
    </row>
    <row r="101" spans="1:236" ht="12" customHeight="1">
      <c r="A101" s="170" t="s">
        <v>700</v>
      </c>
      <c r="B101" s="175" t="s">
        <v>348</v>
      </c>
      <c r="C101" s="176" t="s">
        <v>349</v>
      </c>
      <c r="D101" s="161">
        <v>89</v>
      </c>
      <c r="E101" s="161">
        <v>20</v>
      </c>
      <c r="F101" s="161">
        <v>20</v>
      </c>
      <c r="G101" s="161">
        <v>0</v>
      </c>
      <c r="H101" s="172">
        <v>0</v>
      </c>
      <c r="I101" s="172">
        <v>0</v>
      </c>
      <c r="J101" s="172">
        <v>0</v>
      </c>
      <c r="K101" s="172">
        <v>20</v>
      </c>
      <c r="L101" s="172">
        <v>20</v>
      </c>
      <c r="M101" s="172">
        <v>0</v>
      </c>
      <c r="N101" s="172">
        <v>0</v>
      </c>
      <c r="O101" s="172"/>
      <c r="P101" s="172"/>
      <c r="R101" s="205">
        <f t="shared" si="12"/>
        <v>0</v>
      </c>
      <c r="S101" s="205">
        <f t="shared" si="13"/>
        <v>0</v>
      </c>
      <c r="T101" s="205">
        <f t="shared" si="14"/>
        <v>0</v>
      </c>
      <c r="U101" s="205">
        <f t="shared" si="15"/>
        <v>0</v>
      </c>
      <c r="V101" s="205">
        <f t="shared" si="16"/>
        <v>0</v>
      </c>
    </row>
    <row r="102" spans="1:236" ht="12" customHeight="1">
      <c r="A102" s="170" t="s">
        <v>309</v>
      </c>
      <c r="B102" s="171" t="s">
        <v>356</v>
      </c>
      <c r="C102" s="170" t="s">
        <v>357</v>
      </c>
      <c r="D102" s="161">
        <v>90</v>
      </c>
      <c r="E102" s="161">
        <v>34</v>
      </c>
      <c r="F102" s="161">
        <v>33</v>
      </c>
      <c r="G102" s="161">
        <v>1</v>
      </c>
      <c r="H102" s="172">
        <v>34</v>
      </c>
      <c r="I102" s="172">
        <v>33</v>
      </c>
      <c r="J102" s="172">
        <v>1</v>
      </c>
      <c r="K102" s="172">
        <v>0</v>
      </c>
      <c r="L102" s="172">
        <v>0</v>
      </c>
      <c r="M102" s="172">
        <v>0</v>
      </c>
      <c r="N102" s="172">
        <v>0</v>
      </c>
      <c r="O102" s="172">
        <v>0</v>
      </c>
      <c r="P102" s="172">
        <v>0</v>
      </c>
      <c r="R102" s="205">
        <f t="shared" si="12"/>
        <v>0</v>
      </c>
      <c r="S102" s="205">
        <f t="shared" si="13"/>
        <v>0</v>
      </c>
      <c r="T102" s="205">
        <f t="shared" si="14"/>
        <v>0</v>
      </c>
      <c r="U102" s="205">
        <f t="shared" si="15"/>
        <v>0</v>
      </c>
      <c r="V102" s="205">
        <f t="shared" si="16"/>
        <v>0</v>
      </c>
    </row>
    <row r="103" spans="1:236" ht="25.5" customHeight="1">
      <c r="A103" s="170" t="s">
        <v>700</v>
      </c>
      <c r="B103" s="171" t="s">
        <v>358</v>
      </c>
      <c r="C103" s="170" t="s">
        <v>359</v>
      </c>
      <c r="D103" s="161">
        <v>91</v>
      </c>
      <c r="E103" s="161">
        <v>54</v>
      </c>
      <c r="F103" s="161">
        <v>45</v>
      </c>
      <c r="G103" s="161">
        <v>9</v>
      </c>
      <c r="H103" s="172">
        <v>0</v>
      </c>
      <c r="I103" s="172">
        <v>0</v>
      </c>
      <c r="J103" s="172">
        <v>0</v>
      </c>
      <c r="K103" s="172">
        <v>54</v>
      </c>
      <c r="L103" s="172">
        <v>45</v>
      </c>
      <c r="M103" s="172">
        <v>9</v>
      </c>
      <c r="N103" s="172">
        <v>0</v>
      </c>
      <c r="O103" s="172">
        <v>0</v>
      </c>
      <c r="P103" s="172">
        <v>0</v>
      </c>
      <c r="R103" s="205">
        <f t="shared" si="12"/>
        <v>0</v>
      </c>
      <c r="S103" s="205">
        <f t="shared" si="13"/>
        <v>0</v>
      </c>
      <c r="T103" s="205">
        <f t="shared" si="14"/>
        <v>0</v>
      </c>
      <c r="U103" s="205">
        <f t="shared" si="15"/>
        <v>0</v>
      </c>
      <c r="V103" s="205">
        <f t="shared" si="16"/>
        <v>0</v>
      </c>
    </row>
    <row r="104" spans="1:236" ht="12" customHeight="1">
      <c r="A104" s="178" t="s">
        <v>309</v>
      </c>
      <c r="B104" s="177" t="s">
        <v>360</v>
      </c>
      <c r="C104" s="184" t="s">
        <v>361</v>
      </c>
      <c r="D104" s="161">
        <v>92</v>
      </c>
      <c r="E104" s="161">
        <v>16</v>
      </c>
      <c r="F104" s="161">
        <v>11</v>
      </c>
      <c r="G104" s="161">
        <v>5</v>
      </c>
      <c r="H104" s="172">
        <v>0</v>
      </c>
      <c r="I104" s="172">
        <v>0</v>
      </c>
      <c r="J104" s="172">
        <v>0</v>
      </c>
      <c r="K104" s="172">
        <v>16</v>
      </c>
      <c r="L104" s="172">
        <v>11</v>
      </c>
      <c r="M104" s="172">
        <v>5</v>
      </c>
      <c r="N104" s="172">
        <v>0</v>
      </c>
      <c r="O104" s="172">
        <v>0</v>
      </c>
      <c r="P104" s="172">
        <v>0</v>
      </c>
      <c r="R104" s="205">
        <f t="shared" si="12"/>
        <v>0</v>
      </c>
      <c r="S104" s="205">
        <f t="shared" si="13"/>
        <v>0</v>
      </c>
      <c r="T104" s="205">
        <f t="shared" si="14"/>
        <v>0</v>
      </c>
      <c r="U104" s="205">
        <f t="shared" si="15"/>
        <v>0</v>
      </c>
      <c r="V104" s="205">
        <f t="shared" si="16"/>
        <v>0</v>
      </c>
    </row>
    <row r="105" spans="1:236" ht="12" customHeight="1">
      <c r="A105" s="211" t="s">
        <v>309</v>
      </c>
      <c r="B105" s="212" t="s">
        <v>362</v>
      </c>
      <c r="C105" s="211" t="s">
        <v>363</v>
      </c>
      <c r="D105" s="161">
        <v>93</v>
      </c>
      <c r="E105" s="161">
        <v>26</v>
      </c>
      <c r="F105" s="161">
        <v>25</v>
      </c>
      <c r="G105" s="161">
        <v>1</v>
      </c>
      <c r="H105" s="172">
        <v>0</v>
      </c>
      <c r="I105" s="172">
        <v>0</v>
      </c>
      <c r="J105" s="172">
        <v>0</v>
      </c>
      <c r="K105" s="172">
        <v>26</v>
      </c>
      <c r="L105" s="172">
        <v>25</v>
      </c>
      <c r="M105" s="172">
        <v>1</v>
      </c>
      <c r="N105" s="172">
        <v>0</v>
      </c>
      <c r="O105" s="172">
        <v>0</v>
      </c>
      <c r="P105" s="172">
        <v>0</v>
      </c>
      <c r="R105" s="205">
        <f t="shared" si="12"/>
        <v>0</v>
      </c>
      <c r="S105" s="205">
        <f t="shared" si="13"/>
        <v>0</v>
      </c>
      <c r="T105" s="205">
        <f t="shared" si="14"/>
        <v>0</v>
      </c>
      <c r="U105" s="205">
        <f t="shared" si="15"/>
        <v>0</v>
      </c>
      <c r="V105" s="205">
        <f t="shared" si="16"/>
        <v>0</v>
      </c>
    </row>
    <row r="106" spans="1:236" s="145" customFormat="1" ht="12" customHeight="1">
      <c r="A106" s="783" t="s">
        <v>364</v>
      </c>
      <c r="B106" s="784"/>
      <c r="C106" s="785"/>
      <c r="D106" s="169">
        <v>94</v>
      </c>
      <c r="E106" s="169">
        <v>2639</v>
      </c>
      <c r="F106" s="169">
        <v>2075</v>
      </c>
      <c r="G106" s="169">
        <v>564</v>
      </c>
      <c r="H106" s="169">
        <v>350</v>
      </c>
      <c r="I106" s="169">
        <v>243</v>
      </c>
      <c r="J106" s="169">
        <v>107</v>
      </c>
      <c r="K106" s="169">
        <v>2146</v>
      </c>
      <c r="L106" s="169">
        <v>1731</v>
      </c>
      <c r="M106" s="169">
        <v>415</v>
      </c>
      <c r="N106" s="169">
        <v>143</v>
      </c>
      <c r="O106" s="169">
        <v>101</v>
      </c>
      <c r="P106" s="169">
        <v>42</v>
      </c>
      <c r="Q106" s="205"/>
      <c r="R106" s="205">
        <f t="shared" si="12"/>
        <v>0</v>
      </c>
      <c r="S106" s="205">
        <f t="shared" si="13"/>
        <v>0</v>
      </c>
      <c r="T106" s="205">
        <f t="shared" si="14"/>
        <v>0</v>
      </c>
      <c r="U106" s="205">
        <f t="shared" si="15"/>
        <v>0</v>
      </c>
      <c r="V106" s="205">
        <f t="shared" si="16"/>
        <v>0</v>
      </c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05"/>
      <c r="BO106" s="205"/>
      <c r="BP106" s="205"/>
      <c r="BQ106" s="205"/>
      <c r="BR106" s="205"/>
      <c r="BS106" s="205"/>
      <c r="BT106" s="205"/>
      <c r="BU106" s="205"/>
      <c r="BV106" s="205"/>
      <c r="BW106" s="205"/>
      <c r="BX106" s="205"/>
      <c r="BY106" s="205"/>
      <c r="BZ106" s="205"/>
      <c r="CA106" s="205"/>
      <c r="CB106" s="205"/>
      <c r="CC106" s="205"/>
      <c r="CD106" s="205"/>
      <c r="CE106" s="205"/>
      <c r="CF106" s="205"/>
      <c r="CG106" s="205"/>
      <c r="CH106" s="205"/>
      <c r="CI106" s="205"/>
      <c r="CJ106" s="205"/>
      <c r="CK106" s="205"/>
      <c r="CL106" s="205"/>
      <c r="CM106" s="205"/>
      <c r="CN106" s="205"/>
      <c r="CO106" s="205"/>
      <c r="CP106" s="205"/>
      <c r="CQ106" s="205"/>
      <c r="CR106" s="205"/>
      <c r="CS106" s="205"/>
      <c r="CT106" s="205"/>
      <c r="CU106" s="205"/>
      <c r="CV106" s="205"/>
      <c r="CW106" s="205"/>
      <c r="CX106" s="205"/>
      <c r="CY106" s="205"/>
      <c r="CZ106" s="205"/>
      <c r="DA106" s="205"/>
      <c r="DB106" s="205"/>
      <c r="DC106" s="205"/>
      <c r="DD106" s="205"/>
      <c r="DE106" s="205"/>
      <c r="DF106" s="205"/>
      <c r="DG106" s="205"/>
      <c r="DH106" s="205"/>
      <c r="DI106" s="205"/>
      <c r="DJ106" s="205"/>
      <c r="DK106" s="205"/>
      <c r="DL106" s="205"/>
      <c r="DM106" s="205"/>
      <c r="DN106" s="205"/>
      <c r="DO106" s="205"/>
      <c r="DP106" s="205"/>
      <c r="DQ106" s="205"/>
      <c r="DR106" s="205"/>
      <c r="DS106" s="205"/>
      <c r="DT106" s="205"/>
      <c r="DU106" s="205"/>
      <c r="DV106" s="205"/>
      <c r="DW106" s="205"/>
      <c r="DX106" s="205"/>
      <c r="DY106" s="205"/>
      <c r="DZ106" s="205"/>
      <c r="EA106" s="205"/>
      <c r="EB106" s="205"/>
      <c r="EC106" s="205"/>
      <c r="ED106" s="205"/>
      <c r="EE106" s="205"/>
      <c r="EF106" s="205"/>
      <c r="EG106" s="205"/>
      <c r="EH106" s="205"/>
      <c r="EI106" s="205"/>
      <c r="EJ106" s="205"/>
      <c r="EK106" s="205"/>
      <c r="EL106" s="205"/>
      <c r="EM106" s="205"/>
      <c r="EN106" s="205"/>
      <c r="EO106" s="205"/>
      <c r="EP106" s="205"/>
      <c r="EQ106" s="205"/>
      <c r="ER106" s="205"/>
      <c r="ES106" s="205"/>
      <c r="ET106" s="205"/>
      <c r="EU106" s="205"/>
      <c r="EV106" s="205"/>
      <c r="EW106" s="205"/>
      <c r="EX106" s="205"/>
      <c r="EY106" s="205"/>
      <c r="EZ106" s="205"/>
      <c r="FA106" s="205"/>
      <c r="FB106" s="205"/>
      <c r="FC106" s="205"/>
      <c r="FD106" s="205"/>
      <c r="FE106" s="205"/>
      <c r="FF106" s="205"/>
      <c r="FG106" s="205"/>
      <c r="FH106" s="205"/>
      <c r="FI106" s="205"/>
      <c r="FJ106" s="205"/>
      <c r="FK106" s="205"/>
      <c r="FL106" s="205"/>
      <c r="FM106" s="205"/>
      <c r="FN106" s="205"/>
      <c r="FO106" s="205"/>
      <c r="FP106" s="205"/>
      <c r="FQ106" s="205"/>
      <c r="FR106" s="205"/>
      <c r="FS106" s="205"/>
      <c r="FT106" s="205"/>
      <c r="FU106" s="205"/>
      <c r="FV106" s="205"/>
      <c r="FW106" s="205"/>
      <c r="FX106" s="205"/>
      <c r="FY106" s="205"/>
      <c r="FZ106" s="205"/>
      <c r="GA106" s="205"/>
      <c r="GB106" s="205"/>
      <c r="GC106" s="205"/>
      <c r="GD106" s="205"/>
      <c r="GE106" s="205"/>
      <c r="GF106" s="205"/>
      <c r="GG106" s="205"/>
      <c r="GH106" s="205"/>
      <c r="GI106" s="205"/>
      <c r="GJ106" s="205"/>
      <c r="GK106" s="205"/>
      <c r="GL106" s="205"/>
      <c r="GM106" s="205"/>
      <c r="GN106" s="205"/>
      <c r="GO106" s="205"/>
      <c r="GP106" s="205"/>
      <c r="GQ106" s="205"/>
      <c r="GR106" s="205"/>
      <c r="GS106" s="205"/>
      <c r="GT106" s="205"/>
      <c r="GU106" s="205"/>
      <c r="GV106" s="205"/>
      <c r="GW106" s="205"/>
      <c r="GX106" s="205"/>
      <c r="GY106" s="205"/>
      <c r="GZ106" s="205"/>
      <c r="HA106" s="205"/>
      <c r="HB106" s="205"/>
      <c r="HC106" s="205"/>
      <c r="HD106" s="205"/>
      <c r="HE106" s="205"/>
      <c r="HF106" s="205"/>
      <c r="HG106" s="205"/>
      <c r="HH106" s="205"/>
      <c r="HI106" s="205"/>
      <c r="HJ106" s="205"/>
      <c r="HK106" s="205"/>
      <c r="HL106" s="144"/>
      <c r="HM106" s="144"/>
      <c r="HN106" s="144"/>
      <c r="HO106" s="144"/>
      <c r="HP106" s="144"/>
      <c r="HQ106" s="144"/>
      <c r="HR106" s="144"/>
      <c r="HS106" s="144"/>
      <c r="HT106" s="144"/>
      <c r="HU106" s="144"/>
      <c r="HV106" s="144"/>
      <c r="HW106" s="144"/>
      <c r="HX106" s="144"/>
      <c r="HY106" s="144"/>
      <c r="HZ106" s="144"/>
      <c r="IA106" s="144"/>
      <c r="IB106" s="144"/>
    </row>
    <row r="107" spans="1:236" ht="12" customHeight="1">
      <c r="A107" s="211" t="s">
        <v>706</v>
      </c>
      <c r="B107" s="212" t="s">
        <v>366</v>
      </c>
      <c r="C107" s="211" t="s">
        <v>707</v>
      </c>
      <c r="D107" s="161">
        <v>95</v>
      </c>
      <c r="E107" s="161">
        <v>1276</v>
      </c>
      <c r="F107" s="161">
        <v>1249</v>
      </c>
      <c r="G107" s="161">
        <v>27</v>
      </c>
      <c r="H107" s="172">
        <v>0</v>
      </c>
      <c r="I107" s="172">
        <v>0</v>
      </c>
      <c r="J107" s="172">
        <v>0</v>
      </c>
      <c r="K107" s="172">
        <v>1243</v>
      </c>
      <c r="L107" s="172">
        <v>1216</v>
      </c>
      <c r="M107" s="172">
        <v>27</v>
      </c>
      <c r="N107" s="172">
        <v>33</v>
      </c>
      <c r="O107" s="172">
        <v>33</v>
      </c>
      <c r="P107" s="172">
        <v>0</v>
      </c>
      <c r="R107" s="205">
        <f t="shared" si="12"/>
        <v>0</v>
      </c>
      <c r="S107" s="205">
        <f t="shared" si="13"/>
        <v>0</v>
      </c>
      <c r="T107" s="205">
        <f t="shared" si="14"/>
        <v>0</v>
      </c>
      <c r="U107" s="205">
        <f t="shared" si="15"/>
        <v>0</v>
      </c>
      <c r="V107" s="205">
        <f t="shared" si="16"/>
        <v>0</v>
      </c>
    </row>
    <row r="108" spans="1:236" ht="12" customHeight="1">
      <c r="A108" s="182" t="s">
        <v>365</v>
      </c>
      <c r="B108" s="171" t="s">
        <v>368</v>
      </c>
      <c r="C108" s="170" t="s">
        <v>369</v>
      </c>
      <c r="D108" s="161">
        <v>96</v>
      </c>
      <c r="E108" s="161">
        <v>20</v>
      </c>
      <c r="F108" s="161">
        <v>19</v>
      </c>
      <c r="G108" s="161">
        <v>1</v>
      </c>
      <c r="H108" s="172">
        <v>0</v>
      </c>
      <c r="I108" s="172">
        <v>0</v>
      </c>
      <c r="J108" s="172">
        <v>0</v>
      </c>
      <c r="K108" s="172">
        <v>20</v>
      </c>
      <c r="L108" s="172">
        <v>19</v>
      </c>
      <c r="M108" s="172">
        <v>1</v>
      </c>
      <c r="N108" s="172">
        <v>0</v>
      </c>
      <c r="O108" s="172">
        <v>0</v>
      </c>
      <c r="P108" s="172">
        <v>0</v>
      </c>
      <c r="R108" s="205">
        <f t="shared" si="12"/>
        <v>0</v>
      </c>
      <c r="S108" s="205">
        <f t="shared" si="13"/>
        <v>0</v>
      </c>
      <c r="T108" s="205">
        <f t="shared" si="14"/>
        <v>0</v>
      </c>
      <c r="U108" s="205">
        <f t="shared" si="15"/>
        <v>0</v>
      </c>
      <c r="V108" s="205">
        <f t="shared" si="16"/>
        <v>0</v>
      </c>
    </row>
    <row r="109" spans="1:236" ht="12" customHeight="1">
      <c r="A109" s="170" t="s">
        <v>706</v>
      </c>
      <c r="B109" s="175" t="s">
        <v>370</v>
      </c>
      <c r="C109" s="176" t="s">
        <v>371</v>
      </c>
      <c r="D109" s="161">
        <v>97</v>
      </c>
      <c r="E109" s="161">
        <v>50</v>
      </c>
      <c r="F109" s="161">
        <v>49</v>
      </c>
      <c r="G109" s="161">
        <v>1</v>
      </c>
      <c r="H109" s="172">
        <v>50</v>
      </c>
      <c r="I109" s="172">
        <v>49</v>
      </c>
      <c r="J109" s="172">
        <v>1</v>
      </c>
      <c r="K109" s="172">
        <v>0</v>
      </c>
      <c r="L109" s="172">
        <v>0</v>
      </c>
      <c r="M109" s="172">
        <v>0</v>
      </c>
      <c r="N109" s="172">
        <v>0</v>
      </c>
      <c r="O109" s="172">
        <v>0</v>
      </c>
      <c r="P109" s="172">
        <v>0</v>
      </c>
      <c r="R109" s="205">
        <f t="shared" si="12"/>
        <v>0</v>
      </c>
      <c r="S109" s="205">
        <f t="shared" si="13"/>
        <v>0</v>
      </c>
      <c r="T109" s="205">
        <f t="shared" si="14"/>
        <v>0</v>
      </c>
      <c r="U109" s="205">
        <f t="shared" si="15"/>
        <v>0</v>
      </c>
      <c r="V109" s="205">
        <f t="shared" si="16"/>
        <v>0</v>
      </c>
    </row>
    <row r="110" spans="1:236" ht="12" customHeight="1">
      <c r="A110" s="182" t="s">
        <v>365</v>
      </c>
      <c r="B110" s="177" t="s">
        <v>372</v>
      </c>
      <c r="C110" s="178" t="s">
        <v>708</v>
      </c>
      <c r="D110" s="161">
        <v>98</v>
      </c>
      <c r="E110" s="161">
        <v>21</v>
      </c>
      <c r="F110" s="161">
        <v>0</v>
      </c>
      <c r="G110" s="161">
        <v>21</v>
      </c>
      <c r="H110" s="172">
        <v>0</v>
      </c>
      <c r="I110" s="172">
        <v>0</v>
      </c>
      <c r="J110" s="172">
        <v>0</v>
      </c>
      <c r="K110" s="172">
        <v>21</v>
      </c>
      <c r="L110" s="172">
        <v>0</v>
      </c>
      <c r="M110" s="172">
        <v>21</v>
      </c>
      <c r="N110" s="172">
        <v>0</v>
      </c>
      <c r="O110" s="172">
        <v>0</v>
      </c>
      <c r="P110" s="172">
        <v>0</v>
      </c>
      <c r="R110" s="205">
        <f t="shared" si="12"/>
        <v>0</v>
      </c>
      <c r="S110" s="205">
        <f t="shared" si="13"/>
        <v>0</v>
      </c>
      <c r="T110" s="205">
        <f t="shared" si="14"/>
        <v>0</v>
      </c>
      <c r="U110" s="205">
        <f t="shared" si="15"/>
        <v>0</v>
      </c>
      <c r="V110" s="205">
        <f t="shared" si="16"/>
        <v>0</v>
      </c>
    </row>
    <row r="111" spans="1:236" ht="12" customHeight="1">
      <c r="A111" s="170" t="s">
        <v>706</v>
      </c>
      <c r="B111" s="213" t="s">
        <v>374</v>
      </c>
      <c r="C111" s="186" t="s">
        <v>375</v>
      </c>
      <c r="D111" s="161">
        <v>99</v>
      </c>
      <c r="E111" s="161">
        <v>122</v>
      </c>
      <c r="F111" s="161">
        <v>32</v>
      </c>
      <c r="G111" s="161">
        <v>90</v>
      </c>
      <c r="H111" s="172">
        <v>0</v>
      </c>
      <c r="I111" s="172">
        <v>0</v>
      </c>
      <c r="J111" s="172">
        <v>0</v>
      </c>
      <c r="K111" s="172">
        <v>93</v>
      </c>
      <c r="L111" s="172">
        <v>26</v>
      </c>
      <c r="M111" s="172">
        <v>67</v>
      </c>
      <c r="N111" s="172">
        <v>29</v>
      </c>
      <c r="O111" s="172">
        <v>6</v>
      </c>
      <c r="P111" s="172">
        <v>23</v>
      </c>
      <c r="R111" s="205">
        <f t="shared" si="12"/>
        <v>0</v>
      </c>
      <c r="S111" s="205">
        <f t="shared" si="13"/>
        <v>0</v>
      </c>
      <c r="T111" s="205">
        <f t="shared" si="14"/>
        <v>0</v>
      </c>
      <c r="U111" s="205">
        <f t="shared" si="15"/>
        <v>0</v>
      </c>
      <c r="V111" s="205">
        <f t="shared" si="16"/>
        <v>0</v>
      </c>
    </row>
    <row r="112" spans="1:236" ht="12" customHeight="1">
      <c r="A112" s="182" t="s">
        <v>365</v>
      </c>
      <c r="B112" s="171" t="s">
        <v>376</v>
      </c>
      <c r="C112" s="182" t="s">
        <v>377</v>
      </c>
      <c r="D112" s="161">
        <v>100</v>
      </c>
      <c r="E112" s="161">
        <v>79</v>
      </c>
      <c r="F112" s="161">
        <v>46</v>
      </c>
      <c r="G112" s="161">
        <v>33</v>
      </c>
      <c r="H112" s="172">
        <v>0</v>
      </c>
      <c r="I112" s="172">
        <v>0</v>
      </c>
      <c r="J112" s="172">
        <v>0</v>
      </c>
      <c r="K112" s="172">
        <v>79</v>
      </c>
      <c r="L112" s="172">
        <v>46</v>
      </c>
      <c r="M112" s="172">
        <v>33</v>
      </c>
      <c r="N112" s="172">
        <v>0</v>
      </c>
      <c r="O112" s="172">
        <v>0</v>
      </c>
      <c r="P112" s="172">
        <v>0</v>
      </c>
      <c r="R112" s="205">
        <f t="shared" si="12"/>
        <v>0</v>
      </c>
      <c r="S112" s="205">
        <f t="shared" si="13"/>
        <v>0</v>
      </c>
      <c r="T112" s="205">
        <f t="shared" si="14"/>
        <v>0</v>
      </c>
      <c r="U112" s="205">
        <f t="shared" si="15"/>
        <v>0</v>
      </c>
      <c r="V112" s="205">
        <f t="shared" si="16"/>
        <v>0</v>
      </c>
    </row>
    <row r="113" spans="1:236" ht="12" customHeight="1">
      <c r="A113" s="182" t="s">
        <v>365</v>
      </c>
      <c r="B113" s="171" t="s">
        <v>378</v>
      </c>
      <c r="C113" s="170" t="s">
        <v>379</v>
      </c>
      <c r="D113" s="161">
        <v>101</v>
      </c>
      <c r="E113" s="161">
        <v>62</v>
      </c>
      <c r="F113" s="161">
        <v>35</v>
      </c>
      <c r="G113" s="161">
        <v>27</v>
      </c>
      <c r="H113" s="172">
        <v>62</v>
      </c>
      <c r="I113" s="172">
        <v>35</v>
      </c>
      <c r="J113" s="172">
        <v>27</v>
      </c>
      <c r="K113" s="172">
        <v>0</v>
      </c>
      <c r="L113" s="172">
        <v>0</v>
      </c>
      <c r="M113" s="172">
        <v>0</v>
      </c>
      <c r="N113" s="172">
        <v>0</v>
      </c>
      <c r="O113" s="172">
        <v>0</v>
      </c>
      <c r="P113" s="172">
        <v>0</v>
      </c>
      <c r="R113" s="205">
        <f t="shared" si="12"/>
        <v>0</v>
      </c>
      <c r="S113" s="205">
        <f t="shared" si="13"/>
        <v>0</v>
      </c>
      <c r="T113" s="205">
        <f t="shared" si="14"/>
        <v>0</v>
      </c>
      <c r="U113" s="205">
        <f t="shared" si="15"/>
        <v>0</v>
      </c>
      <c r="V113" s="205">
        <f t="shared" si="16"/>
        <v>0</v>
      </c>
    </row>
    <row r="114" spans="1:236" ht="12" customHeight="1">
      <c r="A114" s="182" t="s">
        <v>365</v>
      </c>
      <c r="B114" s="171" t="s">
        <v>380</v>
      </c>
      <c r="C114" s="170" t="s">
        <v>381</v>
      </c>
      <c r="D114" s="161">
        <v>102</v>
      </c>
      <c r="E114" s="161">
        <v>34</v>
      </c>
      <c r="F114" s="161">
        <v>26</v>
      </c>
      <c r="G114" s="161">
        <v>8</v>
      </c>
      <c r="H114" s="172">
        <v>0</v>
      </c>
      <c r="I114" s="172">
        <v>0</v>
      </c>
      <c r="J114" s="172">
        <v>0</v>
      </c>
      <c r="K114" s="172">
        <v>34</v>
      </c>
      <c r="L114" s="172">
        <v>26</v>
      </c>
      <c r="M114" s="172">
        <v>8</v>
      </c>
      <c r="N114" s="172">
        <v>0</v>
      </c>
      <c r="O114" s="172">
        <v>0</v>
      </c>
      <c r="P114" s="172">
        <v>0</v>
      </c>
      <c r="R114" s="205">
        <f t="shared" si="12"/>
        <v>0</v>
      </c>
      <c r="S114" s="205">
        <f t="shared" si="13"/>
        <v>0</v>
      </c>
      <c r="T114" s="205">
        <f t="shared" si="14"/>
        <v>0</v>
      </c>
      <c r="U114" s="205">
        <f t="shared" si="15"/>
        <v>0</v>
      </c>
      <c r="V114" s="205">
        <f t="shared" si="16"/>
        <v>0</v>
      </c>
    </row>
    <row r="115" spans="1:236" ht="12" customHeight="1">
      <c r="A115" s="182" t="s">
        <v>365</v>
      </c>
      <c r="B115" s="171" t="s">
        <v>382</v>
      </c>
      <c r="C115" s="170" t="s">
        <v>709</v>
      </c>
      <c r="D115" s="161">
        <v>103</v>
      </c>
      <c r="E115" s="161">
        <v>21</v>
      </c>
      <c r="F115" s="161">
        <v>15</v>
      </c>
      <c r="G115" s="161">
        <v>6</v>
      </c>
      <c r="H115" s="172">
        <v>21</v>
      </c>
      <c r="I115" s="172">
        <v>15</v>
      </c>
      <c r="J115" s="172">
        <v>6</v>
      </c>
      <c r="K115" s="172">
        <v>0</v>
      </c>
      <c r="L115" s="172">
        <v>0</v>
      </c>
      <c r="M115" s="172">
        <v>0</v>
      </c>
      <c r="N115" s="172">
        <v>0</v>
      </c>
      <c r="O115" s="172">
        <v>0</v>
      </c>
      <c r="P115" s="172">
        <v>0</v>
      </c>
      <c r="R115" s="205">
        <f t="shared" si="12"/>
        <v>0</v>
      </c>
      <c r="S115" s="205">
        <f t="shared" si="13"/>
        <v>0</v>
      </c>
      <c r="T115" s="205">
        <f t="shared" si="14"/>
        <v>0</v>
      </c>
      <c r="U115" s="205">
        <f t="shared" si="15"/>
        <v>0</v>
      </c>
      <c r="V115" s="205">
        <f t="shared" si="16"/>
        <v>0</v>
      </c>
    </row>
    <row r="116" spans="1:236" ht="12" customHeight="1">
      <c r="A116" s="184" t="s">
        <v>365</v>
      </c>
      <c r="B116" s="183" t="s">
        <v>384</v>
      </c>
      <c r="C116" s="184" t="s">
        <v>385</v>
      </c>
      <c r="D116" s="161">
        <v>104</v>
      </c>
      <c r="E116" s="161">
        <v>38</v>
      </c>
      <c r="F116" s="161">
        <v>7</v>
      </c>
      <c r="G116" s="161">
        <v>31</v>
      </c>
      <c r="H116" s="172">
        <v>0</v>
      </c>
      <c r="I116" s="172">
        <v>0</v>
      </c>
      <c r="J116" s="172">
        <v>0</v>
      </c>
      <c r="K116" s="172">
        <v>38</v>
      </c>
      <c r="L116" s="172">
        <v>7</v>
      </c>
      <c r="M116" s="172">
        <v>31</v>
      </c>
      <c r="N116" s="172">
        <v>0</v>
      </c>
      <c r="O116" s="172">
        <v>0</v>
      </c>
      <c r="P116" s="172">
        <v>0</v>
      </c>
      <c r="R116" s="205">
        <f t="shared" si="12"/>
        <v>0</v>
      </c>
      <c r="S116" s="205">
        <f t="shared" si="13"/>
        <v>0</v>
      </c>
      <c r="T116" s="205">
        <f t="shared" si="14"/>
        <v>0</v>
      </c>
      <c r="U116" s="205">
        <f t="shared" si="15"/>
        <v>0</v>
      </c>
      <c r="V116" s="205">
        <f t="shared" si="16"/>
        <v>0</v>
      </c>
    </row>
    <row r="117" spans="1:236" ht="12" customHeight="1">
      <c r="A117" s="182" t="s">
        <v>365</v>
      </c>
      <c r="B117" s="171" t="s">
        <v>386</v>
      </c>
      <c r="C117" s="170" t="s">
        <v>387</v>
      </c>
      <c r="D117" s="161">
        <v>105</v>
      </c>
      <c r="E117" s="161">
        <v>60</v>
      </c>
      <c r="F117" s="161">
        <v>47</v>
      </c>
      <c r="G117" s="161">
        <v>13</v>
      </c>
      <c r="H117" s="172">
        <v>60</v>
      </c>
      <c r="I117" s="172">
        <v>47</v>
      </c>
      <c r="J117" s="172">
        <v>13</v>
      </c>
      <c r="K117" s="172">
        <v>0</v>
      </c>
      <c r="L117" s="172">
        <v>0</v>
      </c>
      <c r="M117" s="172">
        <v>0</v>
      </c>
      <c r="N117" s="172">
        <v>0</v>
      </c>
      <c r="O117" s="172">
        <v>0</v>
      </c>
      <c r="P117" s="172">
        <v>0</v>
      </c>
      <c r="R117" s="205">
        <f t="shared" si="12"/>
        <v>0</v>
      </c>
      <c r="S117" s="205">
        <f t="shared" si="13"/>
        <v>0</v>
      </c>
      <c r="T117" s="205">
        <f t="shared" si="14"/>
        <v>0</v>
      </c>
      <c r="U117" s="205">
        <f t="shared" si="15"/>
        <v>0</v>
      </c>
      <c r="V117" s="205">
        <f t="shared" si="16"/>
        <v>0</v>
      </c>
    </row>
    <row r="118" spans="1:236" ht="12" customHeight="1">
      <c r="A118" s="182" t="s">
        <v>365</v>
      </c>
      <c r="B118" s="171" t="s">
        <v>388</v>
      </c>
      <c r="C118" s="182" t="s">
        <v>389</v>
      </c>
      <c r="D118" s="161">
        <v>106</v>
      </c>
      <c r="E118" s="161">
        <v>57</v>
      </c>
      <c r="F118" s="161">
        <v>0</v>
      </c>
      <c r="G118" s="161">
        <v>57</v>
      </c>
      <c r="H118" s="172">
        <v>0</v>
      </c>
      <c r="I118" s="172">
        <v>0</v>
      </c>
      <c r="J118" s="172">
        <v>0</v>
      </c>
      <c r="K118" s="172">
        <v>57</v>
      </c>
      <c r="L118" s="172">
        <v>0</v>
      </c>
      <c r="M118" s="172">
        <v>57</v>
      </c>
      <c r="N118" s="172">
        <v>0</v>
      </c>
      <c r="O118" s="172">
        <v>0</v>
      </c>
      <c r="P118" s="172">
        <v>0</v>
      </c>
      <c r="R118" s="205">
        <f t="shared" si="12"/>
        <v>0</v>
      </c>
      <c r="S118" s="205">
        <f t="shared" si="13"/>
        <v>0</v>
      </c>
      <c r="T118" s="205">
        <f t="shared" si="14"/>
        <v>0</v>
      </c>
      <c r="U118" s="205">
        <f t="shared" si="15"/>
        <v>0</v>
      </c>
      <c r="V118" s="205">
        <f t="shared" si="16"/>
        <v>0</v>
      </c>
    </row>
    <row r="119" spans="1:236" ht="12" customHeight="1">
      <c r="A119" s="182" t="s">
        <v>365</v>
      </c>
      <c r="B119" s="171" t="s">
        <v>390</v>
      </c>
      <c r="C119" s="170" t="s">
        <v>391</v>
      </c>
      <c r="D119" s="161">
        <v>107</v>
      </c>
      <c r="E119" s="161">
        <v>62</v>
      </c>
      <c r="F119" s="161">
        <v>61</v>
      </c>
      <c r="G119" s="161">
        <v>1</v>
      </c>
      <c r="H119" s="172">
        <v>62</v>
      </c>
      <c r="I119" s="172">
        <v>61</v>
      </c>
      <c r="J119" s="172">
        <v>1</v>
      </c>
      <c r="K119" s="172">
        <v>0</v>
      </c>
      <c r="L119" s="172">
        <v>0</v>
      </c>
      <c r="M119" s="172">
        <v>0</v>
      </c>
      <c r="N119" s="172">
        <v>0</v>
      </c>
      <c r="O119" s="172">
        <v>0</v>
      </c>
      <c r="P119" s="172">
        <v>0</v>
      </c>
      <c r="R119" s="205">
        <f t="shared" si="12"/>
        <v>0</v>
      </c>
      <c r="S119" s="205">
        <f t="shared" si="13"/>
        <v>0</v>
      </c>
      <c r="T119" s="205">
        <f t="shared" si="14"/>
        <v>0</v>
      </c>
      <c r="U119" s="205">
        <f t="shared" si="15"/>
        <v>0</v>
      </c>
      <c r="V119" s="205">
        <f t="shared" si="16"/>
        <v>0</v>
      </c>
    </row>
    <row r="120" spans="1:236" ht="12" customHeight="1">
      <c r="A120" s="182" t="s">
        <v>365</v>
      </c>
      <c r="B120" s="171" t="s">
        <v>392</v>
      </c>
      <c r="C120" s="182" t="s">
        <v>393</v>
      </c>
      <c r="D120" s="161">
        <v>108</v>
      </c>
      <c r="E120" s="161">
        <v>123</v>
      </c>
      <c r="F120" s="161">
        <v>123</v>
      </c>
      <c r="G120" s="161">
        <v>0</v>
      </c>
      <c r="H120" s="172">
        <v>0</v>
      </c>
      <c r="I120" s="172">
        <v>0</v>
      </c>
      <c r="J120" s="172">
        <v>0</v>
      </c>
      <c r="K120" s="172">
        <v>123</v>
      </c>
      <c r="L120" s="172">
        <v>123</v>
      </c>
      <c r="M120" s="172">
        <v>0</v>
      </c>
      <c r="N120" s="172">
        <v>0</v>
      </c>
      <c r="O120" s="172">
        <v>0</v>
      </c>
      <c r="P120" s="172">
        <v>0</v>
      </c>
      <c r="R120" s="205">
        <f t="shared" si="12"/>
        <v>0</v>
      </c>
      <c r="S120" s="205">
        <f t="shared" si="13"/>
        <v>0</v>
      </c>
      <c r="T120" s="205">
        <f t="shared" si="14"/>
        <v>0</v>
      </c>
      <c r="U120" s="205">
        <f t="shared" si="15"/>
        <v>0</v>
      </c>
      <c r="V120" s="205">
        <f t="shared" si="16"/>
        <v>0</v>
      </c>
    </row>
    <row r="121" spans="1:236" ht="12" customHeight="1">
      <c r="A121" s="182" t="s">
        <v>365</v>
      </c>
      <c r="B121" s="171" t="s">
        <v>394</v>
      </c>
      <c r="C121" s="182" t="s">
        <v>395</v>
      </c>
      <c r="D121" s="161">
        <v>109</v>
      </c>
      <c r="E121" s="161">
        <v>47</v>
      </c>
      <c r="F121" s="161">
        <v>47</v>
      </c>
      <c r="G121" s="161">
        <v>0</v>
      </c>
      <c r="H121" s="172">
        <v>0</v>
      </c>
      <c r="I121" s="172">
        <v>0</v>
      </c>
      <c r="J121" s="172">
        <v>0</v>
      </c>
      <c r="K121" s="172">
        <v>47</v>
      </c>
      <c r="L121" s="172">
        <v>47</v>
      </c>
      <c r="M121" s="172">
        <v>0</v>
      </c>
      <c r="N121" s="172">
        <v>0</v>
      </c>
      <c r="O121" s="172">
        <v>0</v>
      </c>
      <c r="P121" s="172">
        <v>0</v>
      </c>
      <c r="R121" s="205">
        <f t="shared" si="12"/>
        <v>0</v>
      </c>
      <c r="S121" s="205">
        <f t="shared" si="13"/>
        <v>0</v>
      </c>
      <c r="T121" s="205">
        <f t="shared" si="14"/>
        <v>0</v>
      </c>
      <c r="U121" s="205">
        <f t="shared" si="15"/>
        <v>0</v>
      </c>
      <c r="V121" s="205">
        <f t="shared" si="16"/>
        <v>0</v>
      </c>
    </row>
    <row r="122" spans="1:236" ht="12" customHeight="1">
      <c r="A122" s="184" t="s">
        <v>365</v>
      </c>
      <c r="B122" s="183" t="s">
        <v>396</v>
      </c>
      <c r="C122" s="184" t="s">
        <v>397</v>
      </c>
      <c r="D122" s="161">
        <v>110</v>
      </c>
      <c r="E122" s="161">
        <v>26</v>
      </c>
      <c r="F122" s="161">
        <v>18</v>
      </c>
      <c r="G122" s="161">
        <v>8</v>
      </c>
      <c r="H122" s="172">
        <v>0</v>
      </c>
      <c r="I122" s="172">
        <v>0</v>
      </c>
      <c r="J122" s="172">
        <v>0</v>
      </c>
      <c r="K122" s="172">
        <v>26</v>
      </c>
      <c r="L122" s="172">
        <v>18</v>
      </c>
      <c r="M122" s="172">
        <v>8</v>
      </c>
      <c r="N122" s="172">
        <v>0</v>
      </c>
      <c r="O122" s="172">
        <v>0</v>
      </c>
      <c r="P122" s="172">
        <v>0</v>
      </c>
      <c r="R122" s="205">
        <f t="shared" si="12"/>
        <v>0</v>
      </c>
      <c r="S122" s="205">
        <f t="shared" si="13"/>
        <v>0</v>
      </c>
      <c r="T122" s="205">
        <f t="shared" si="14"/>
        <v>0</v>
      </c>
      <c r="U122" s="205">
        <f t="shared" si="15"/>
        <v>0</v>
      </c>
      <c r="V122" s="205">
        <f t="shared" si="16"/>
        <v>0</v>
      </c>
    </row>
    <row r="123" spans="1:236" ht="12" customHeight="1">
      <c r="A123" s="170" t="s">
        <v>365</v>
      </c>
      <c r="B123" s="171" t="s">
        <v>398</v>
      </c>
      <c r="C123" s="170" t="s">
        <v>399</v>
      </c>
      <c r="D123" s="161">
        <v>111</v>
      </c>
      <c r="E123" s="161">
        <v>140</v>
      </c>
      <c r="F123" s="161">
        <v>103</v>
      </c>
      <c r="G123" s="161">
        <v>37</v>
      </c>
      <c r="H123" s="172">
        <v>0</v>
      </c>
      <c r="I123" s="172">
        <v>0</v>
      </c>
      <c r="J123" s="172">
        <v>0</v>
      </c>
      <c r="K123" s="172">
        <v>92</v>
      </c>
      <c r="L123" s="172">
        <v>55</v>
      </c>
      <c r="M123" s="172">
        <v>37</v>
      </c>
      <c r="N123" s="172">
        <v>48</v>
      </c>
      <c r="O123" s="172">
        <v>48</v>
      </c>
      <c r="P123" s="172">
        <v>0</v>
      </c>
      <c r="R123" s="205">
        <f t="shared" si="12"/>
        <v>0</v>
      </c>
      <c r="S123" s="205">
        <f t="shared" si="13"/>
        <v>0</v>
      </c>
      <c r="T123" s="205">
        <f t="shared" si="14"/>
        <v>0</v>
      </c>
      <c r="U123" s="205">
        <f t="shared" si="15"/>
        <v>0</v>
      </c>
      <c r="V123" s="205">
        <f t="shared" si="16"/>
        <v>0</v>
      </c>
    </row>
    <row r="124" spans="1:236" ht="12" customHeight="1">
      <c r="A124" s="182" t="s">
        <v>365</v>
      </c>
      <c r="B124" s="171" t="s">
        <v>400</v>
      </c>
      <c r="C124" s="170" t="s">
        <v>401</v>
      </c>
      <c r="D124" s="161">
        <v>112</v>
      </c>
      <c r="E124" s="161">
        <v>95</v>
      </c>
      <c r="F124" s="161">
        <v>36</v>
      </c>
      <c r="G124" s="161">
        <v>59</v>
      </c>
      <c r="H124" s="172">
        <v>95</v>
      </c>
      <c r="I124" s="172">
        <v>36</v>
      </c>
      <c r="J124" s="172">
        <v>59</v>
      </c>
      <c r="K124" s="172">
        <v>0</v>
      </c>
      <c r="L124" s="172">
        <v>0</v>
      </c>
      <c r="M124" s="172">
        <v>0</v>
      </c>
      <c r="N124" s="172">
        <v>0</v>
      </c>
      <c r="O124" s="172">
        <v>0</v>
      </c>
      <c r="P124" s="172">
        <v>0</v>
      </c>
      <c r="R124" s="205">
        <f t="shared" si="12"/>
        <v>0</v>
      </c>
      <c r="S124" s="205">
        <f t="shared" si="13"/>
        <v>0</v>
      </c>
      <c r="T124" s="205">
        <f t="shared" si="14"/>
        <v>0</v>
      </c>
      <c r="U124" s="205">
        <f t="shared" si="15"/>
        <v>0</v>
      </c>
      <c r="V124" s="205">
        <f t="shared" si="16"/>
        <v>0</v>
      </c>
    </row>
    <row r="125" spans="1:236" ht="20.25" customHeight="1">
      <c r="A125" s="182" t="s">
        <v>365</v>
      </c>
      <c r="B125" s="171" t="s">
        <v>402</v>
      </c>
      <c r="C125" s="170" t="s">
        <v>710</v>
      </c>
      <c r="D125" s="161">
        <v>113</v>
      </c>
      <c r="E125" s="161">
        <v>155</v>
      </c>
      <c r="F125" s="161">
        <v>108</v>
      </c>
      <c r="G125" s="161">
        <v>47</v>
      </c>
      <c r="H125" s="172">
        <v>0</v>
      </c>
      <c r="I125" s="172">
        <v>0</v>
      </c>
      <c r="J125" s="172">
        <v>0</v>
      </c>
      <c r="K125" s="172">
        <v>136</v>
      </c>
      <c r="L125" s="172">
        <v>94</v>
      </c>
      <c r="M125" s="172">
        <v>42</v>
      </c>
      <c r="N125" s="172">
        <v>19</v>
      </c>
      <c r="O125" s="172">
        <v>14</v>
      </c>
      <c r="P125" s="172">
        <v>5</v>
      </c>
      <c r="R125" s="205">
        <f t="shared" si="12"/>
        <v>0</v>
      </c>
      <c r="S125" s="205">
        <f t="shared" si="13"/>
        <v>0</v>
      </c>
      <c r="T125" s="205">
        <f t="shared" si="14"/>
        <v>0</v>
      </c>
      <c r="U125" s="205">
        <f t="shared" si="15"/>
        <v>0</v>
      </c>
      <c r="V125" s="205">
        <f t="shared" si="16"/>
        <v>0</v>
      </c>
    </row>
    <row r="126" spans="1:236" ht="12" customHeight="1">
      <c r="A126" s="182" t="s">
        <v>365</v>
      </c>
      <c r="B126" s="171" t="s">
        <v>406</v>
      </c>
      <c r="C126" s="182" t="s">
        <v>407</v>
      </c>
      <c r="D126" s="161">
        <v>114</v>
      </c>
      <c r="E126" s="161">
        <v>151</v>
      </c>
      <c r="F126" s="161">
        <v>54</v>
      </c>
      <c r="G126" s="161">
        <v>97</v>
      </c>
      <c r="H126" s="172">
        <v>0</v>
      </c>
      <c r="I126" s="172">
        <v>0</v>
      </c>
      <c r="J126" s="172">
        <v>0</v>
      </c>
      <c r="K126" s="172">
        <v>137</v>
      </c>
      <c r="L126" s="172">
        <v>54</v>
      </c>
      <c r="M126" s="172">
        <v>83</v>
      </c>
      <c r="N126" s="172">
        <v>14</v>
      </c>
      <c r="O126" s="172">
        <v>0</v>
      </c>
      <c r="P126" s="172">
        <v>14</v>
      </c>
      <c r="R126" s="205">
        <f t="shared" si="12"/>
        <v>0</v>
      </c>
      <c r="S126" s="205">
        <f t="shared" si="13"/>
        <v>0</v>
      </c>
      <c r="T126" s="205">
        <f t="shared" si="14"/>
        <v>0</v>
      </c>
      <c r="U126" s="205">
        <f t="shared" si="15"/>
        <v>0</v>
      </c>
      <c r="V126" s="205">
        <f t="shared" si="16"/>
        <v>0</v>
      </c>
    </row>
    <row r="127" spans="1:236" s="145" customFormat="1" ht="12" customHeight="1">
      <c r="A127" s="783" t="s">
        <v>408</v>
      </c>
      <c r="B127" s="784"/>
      <c r="C127" s="785"/>
      <c r="D127" s="169">
        <v>115</v>
      </c>
      <c r="E127" s="169">
        <v>113</v>
      </c>
      <c r="F127" s="169">
        <v>94</v>
      </c>
      <c r="G127" s="169">
        <v>19</v>
      </c>
      <c r="H127" s="169">
        <f>+I127+J127</f>
        <v>0</v>
      </c>
      <c r="I127" s="169">
        <v>0</v>
      </c>
      <c r="J127" s="169">
        <v>0</v>
      </c>
      <c r="K127" s="169">
        <v>113</v>
      </c>
      <c r="L127" s="169">
        <v>94</v>
      </c>
      <c r="M127" s="169">
        <v>19</v>
      </c>
      <c r="N127" s="169">
        <f t="shared" ref="N127:N148" si="17">+O127+P127</f>
        <v>0</v>
      </c>
      <c r="O127" s="169">
        <v>0</v>
      </c>
      <c r="P127" s="169">
        <v>0</v>
      </c>
      <c r="Q127" s="205"/>
      <c r="R127" s="205">
        <f t="shared" si="12"/>
        <v>0</v>
      </c>
      <c r="S127" s="205">
        <f t="shared" si="13"/>
        <v>0</v>
      </c>
      <c r="T127" s="205">
        <f t="shared" si="14"/>
        <v>0</v>
      </c>
      <c r="U127" s="205">
        <f t="shared" si="15"/>
        <v>0</v>
      </c>
      <c r="V127" s="205">
        <f t="shared" si="16"/>
        <v>0</v>
      </c>
      <c r="W127" s="205"/>
      <c r="X127" s="205"/>
      <c r="Y127" s="205"/>
      <c r="Z127" s="205"/>
      <c r="AA127" s="205"/>
      <c r="AB127" s="205"/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  <c r="BI127" s="205"/>
      <c r="BJ127" s="205"/>
      <c r="BK127" s="205"/>
      <c r="BL127" s="205"/>
      <c r="BM127" s="205"/>
      <c r="BN127" s="205"/>
      <c r="BO127" s="205"/>
      <c r="BP127" s="205"/>
      <c r="BQ127" s="205"/>
      <c r="BR127" s="205"/>
      <c r="BS127" s="205"/>
      <c r="BT127" s="205"/>
      <c r="BU127" s="205"/>
      <c r="BV127" s="205"/>
      <c r="BW127" s="205"/>
      <c r="BX127" s="205"/>
      <c r="BY127" s="205"/>
      <c r="BZ127" s="205"/>
      <c r="CA127" s="205"/>
      <c r="CB127" s="205"/>
      <c r="CC127" s="205"/>
      <c r="CD127" s="205"/>
      <c r="CE127" s="205"/>
      <c r="CF127" s="205"/>
      <c r="CG127" s="205"/>
      <c r="CH127" s="205"/>
      <c r="CI127" s="205"/>
      <c r="CJ127" s="205"/>
      <c r="CK127" s="205"/>
      <c r="CL127" s="205"/>
      <c r="CM127" s="205"/>
      <c r="CN127" s="205"/>
      <c r="CO127" s="205"/>
      <c r="CP127" s="205"/>
      <c r="CQ127" s="205"/>
      <c r="CR127" s="205"/>
      <c r="CS127" s="205"/>
      <c r="CT127" s="205"/>
      <c r="CU127" s="205"/>
      <c r="CV127" s="205"/>
      <c r="CW127" s="205"/>
      <c r="CX127" s="205"/>
      <c r="CY127" s="205"/>
      <c r="CZ127" s="205"/>
      <c r="DA127" s="205"/>
      <c r="DB127" s="205"/>
      <c r="DC127" s="205"/>
      <c r="DD127" s="205"/>
      <c r="DE127" s="205"/>
      <c r="DF127" s="205"/>
      <c r="DG127" s="205"/>
      <c r="DH127" s="205"/>
      <c r="DI127" s="205"/>
      <c r="DJ127" s="205"/>
      <c r="DK127" s="205"/>
      <c r="DL127" s="205"/>
      <c r="DM127" s="205"/>
      <c r="DN127" s="205"/>
      <c r="DO127" s="205"/>
      <c r="DP127" s="205"/>
      <c r="DQ127" s="205"/>
      <c r="DR127" s="205"/>
      <c r="DS127" s="205"/>
      <c r="DT127" s="205"/>
      <c r="DU127" s="205"/>
      <c r="DV127" s="205"/>
      <c r="DW127" s="205"/>
      <c r="DX127" s="205"/>
      <c r="DY127" s="205"/>
      <c r="DZ127" s="205"/>
      <c r="EA127" s="205"/>
      <c r="EB127" s="205"/>
      <c r="EC127" s="205"/>
      <c r="ED127" s="205"/>
      <c r="EE127" s="205"/>
      <c r="EF127" s="205"/>
      <c r="EG127" s="205"/>
      <c r="EH127" s="205"/>
      <c r="EI127" s="205"/>
      <c r="EJ127" s="205"/>
      <c r="EK127" s="205"/>
      <c r="EL127" s="205"/>
      <c r="EM127" s="205"/>
      <c r="EN127" s="205"/>
      <c r="EO127" s="205"/>
      <c r="EP127" s="205"/>
      <c r="EQ127" s="205"/>
      <c r="ER127" s="205"/>
      <c r="ES127" s="205"/>
      <c r="ET127" s="205"/>
      <c r="EU127" s="205"/>
      <c r="EV127" s="205"/>
      <c r="EW127" s="205"/>
      <c r="EX127" s="205"/>
      <c r="EY127" s="205"/>
      <c r="EZ127" s="205"/>
      <c r="FA127" s="205"/>
      <c r="FB127" s="205"/>
      <c r="FC127" s="205"/>
      <c r="FD127" s="205"/>
      <c r="FE127" s="205"/>
      <c r="FF127" s="205"/>
      <c r="FG127" s="205"/>
      <c r="FH127" s="205"/>
      <c r="FI127" s="205"/>
      <c r="FJ127" s="205"/>
      <c r="FK127" s="205"/>
      <c r="FL127" s="205"/>
      <c r="FM127" s="205"/>
      <c r="FN127" s="205"/>
      <c r="FO127" s="205"/>
      <c r="FP127" s="205"/>
      <c r="FQ127" s="205"/>
      <c r="FR127" s="205"/>
      <c r="FS127" s="205"/>
      <c r="FT127" s="205"/>
      <c r="FU127" s="205"/>
      <c r="FV127" s="205"/>
      <c r="FW127" s="205"/>
      <c r="FX127" s="205"/>
      <c r="FY127" s="205"/>
      <c r="FZ127" s="205"/>
      <c r="GA127" s="205"/>
      <c r="GB127" s="205"/>
      <c r="GC127" s="205"/>
      <c r="GD127" s="205"/>
      <c r="GE127" s="205"/>
      <c r="GF127" s="205"/>
      <c r="GG127" s="205"/>
      <c r="GH127" s="205"/>
      <c r="GI127" s="205"/>
      <c r="GJ127" s="205"/>
      <c r="GK127" s="205"/>
      <c r="GL127" s="205"/>
      <c r="GM127" s="205"/>
      <c r="GN127" s="205"/>
      <c r="GO127" s="205"/>
      <c r="GP127" s="205"/>
      <c r="GQ127" s="205"/>
      <c r="GR127" s="205"/>
      <c r="GS127" s="205"/>
      <c r="GT127" s="205"/>
      <c r="GU127" s="205"/>
      <c r="GV127" s="205"/>
      <c r="GW127" s="205"/>
      <c r="GX127" s="205"/>
      <c r="GY127" s="205"/>
      <c r="GZ127" s="205"/>
      <c r="HA127" s="205"/>
      <c r="HB127" s="205"/>
      <c r="HC127" s="205"/>
      <c r="HD127" s="205"/>
      <c r="HE127" s="205"/>
      <c r="HF127" s="205"/>
      <c r="HG127" s="205"/>
      <c r="HH127" s="205"/>
      <c r="HI127" s="205"/>
      <c r="HJ127" s="205"/>
      <c r="HK127" s="205"/>
      <c r="HL127" s="144"/>
      <c r="HM127" s="144"/>
      <c r="HN127" s="144"/>
      <c r="HO127" s="144"/>
      <c r="HP127" s="144"/>
      <c r="HQ127" s="144"/>
      <c r="HR127" s="144"/>
      <c r="HS127" s="144"/>
      <c r="HT127" s="144"/>
      <c r="HU127" s="144"/>
      <c r="HV127" s="144"/>
      <c r="HW127" s="144"/>
      <c r="HX127" s="144"/>
      <c r="HY127" s="144"/>
      <c r="HZ127" s="144"/>
      <c r="IA127" s="144"/>
      <c r="IB127" s="144"/>
    </row>
    <row r="128" spans="1:236" ht="12" customHeight="1">
      <c r="A128" s="170" t="s">
        <v>409</v>
      </c>
      <c r="B128" s="171" t="s">
        <v>412</v>
      </c>
      <c r="C128" s="170" t="s">
        <v>413</v>
      </c>
      <c r="D128" s="161">
        <v>116</v>
      </c>
      <c r="E128" s="161">
        <v>30</v>
      </c>
      <c r="F128" s="161">
        <v>17</v>
      </c>
      <c r="G128" s="161">
        <v>13</v>
      </c>
      <c r="H128" s="172">
        <f>+I128+J128</f>
        <v>0</v>
      </c>
      <c r="I128" s="172">
        <v>0</v>
      </c>
      <c r="J128" s="172">
        <v>0</v>
      </c>
      <c r="K128" s="172">
        <v>30</v>
      </c>
      <c r="L128" s="172">
        <v>17</v>
      </c>
      <c r="M128" s="172">
        <v>13</v>
      </c>
      <c r="N128" s="172">
        <f t="shared" si="17"/>
        <v>0</v>
      </c>
      <c r="O128" s="172">
        <v>0</v>
      </c>
      <c r="P128" s="172">
        <v>0</v>
      </c>
      <c r="R128" s="205">
        <f t="shared" si="12"/>
        <v>0</v>
      </c>
      <c r="S128" s="205">
        <f t="shared" si="13"/>
        <v>0</v>
      </c>
      <c r="T128" s="205">
        <f t="shared" si="14"/>
        <v>0</v>
      </c>
      <c r="U128" s="205">
        <f t="shared" si="15"/>
        <v>0</v>
      </c>
      <c r="V128" s="205">
        <f t="shared" si="16"/>
        <v>0</v>
      </c>
    </row>
    <row r="129" spans="1:236" ht="12" customHeight="1">
      <c r="A129" s="170" t="s">
        <v>409</v>
      </c>
      <c r="B129" s="171" t="s">
        <v>414</v>
      </c>
      <c r="C129" s="170" t="s">
        <v>415</v>
      </c>
      <c r="D129" s="161">
        <v>117</v>
      </c>
      <c r="E129" s="161">
        <v>35</v>
      </c>
      <c r="F129" s="161">
        <v>35</v>
      </c>
      <c r="G129" s="161">
        <v>0</v>
      </c>
      <c r="H129" s="172">
        <f>+I129+J129</f>
        <v>0</v>
      </c>
      <c r="I129" s="172">
        <v>0</v>
      </c>
      <c r="J129" s="172">
        <v>0</v>
      </c>
      <c r="K129" s="172">
        <v>35</v>
      </c>
      <c r="L129" s="172">
        <v>35</v>
      </c>
      <c r="M129" s="172">
        <v>0</v>
      </c>
      <c r="N129" s="172">
        <f t="shared" si="17"/>
        <v>0</v>
      </c>
      <c r="O129" s="172">
        <v>0</v>
      </c>
      <c r="P129" s="172">
        <v>0</v>
      </c>
      <c r="R129" s="205">
        <f t="shared" si="12"/>
        <v>0</v>
      </c>
      <c r="S129" s="205">
        <f t="shared" si="13"/>
        <v>0</v>
      </c>
      <c r="T129" s="205">
        <f t="shared" si="14"/>
        <v>0</v>
      </c>
      <c r="U129" s="205">
        <f t="shared" si="15"/>
        <v>0</v>
      </c>
      <c r="V129" s="205">
        <f t="shared" si="16"/>
        <v>0</v>
      </c>
    </row>
    <row r="130" spans="1:236" ht="12" customHeight="1">
      <c r="A130" s="170" t="s">
        <v>409</v>
      </c>
      <c r="B130" s="171" t="s">
        <v>416</v>
      </c>
      <c r="C130" s="170" t="s">
        <v>417</v>
      </c>
      <c r="D130" s="161">
        <v>118</v>
      </c>
      <c r="E130" s="161">
        <v>29</v>
      </c>
      <c r="F130" s="161">
        <v>29</v>
      </c>
      <c r="G130" s="161">
        <v>0</v>
      </c>
      <c r="H130" s="172">
        <f>+I130+J130</f>
        <v>0</v>
      </c>
      <c r="I130" s="172">
        <v>0</v>
      </c>
      <c r="J130" s="172">
        <v>0</v>
      </c>
      <c r="K130" s="172">
        <v>29</v>
      </c>
      <c r="L130" s="172">
        <v>29</v>
      </c>
      <c r="M130" s="172">
        <v>0</v>
      </c>
      <c r="N130" s="172">
        <f t="shared" si="17"/>
        <v>0</v>
      </c>
      <c r="O130" s="172">
        <v>0</v>
      </c>
      <c r="P130" s="172">
        <v>0</v>
      </c>
      <c r="R130" s="205">
        <f t="shared" si="12"/>
        <v>0</v>
      </c>
      <c r="S130" s="205">
        <f t="shared" si="13"/>
        <v>0</v>
      </c>
      <c r="T130" s="205">
        <f t="shared" si="14"/>
        <v>0</v>
      </c>
      <c r="U130" s="205">
        <f t="shared" si="15"/>
        <v>0</v>
      </c>
      <c r="V130" s="205">
        <f t="shared" si="16"/>
        <v>0</v>
      </c>
    </row>
    <row r="131" spans="1:236" ht="12" customHeight="1">
      <c r="A131" s="178" t="s">
        <v>409</v>
      </c>
      <c r="B131" s="174" t="s">
        <v>711</v>
      </c>
      <c r="C131" s="173" t="s">
        <v>423</v>
      </c>
      <c r="D131" s="161">
        <v>119</v>
      </c>
      <c r="E131" s="161">
        <v>19</v>
      </c>
      <c r="F131" s="161">
        <v>13</v>
      </c>
      <c r="G131" s="161">
        <v>6</v>
      </c>
      <c r="H131" s="172">
        <f>+I131+J131</f>
        <v>0</v>
      </c>
      <c r="I131" s="172">
        <v>0</v>
      </c>
      <c r="J131" s="172">
        <v>0</v>
      </c>
      <c r="K131" s="172">
        <v>19</v>
      </c>
      <c r="L131" s="172">
        <v>13</v>
      </c>
      <c r="M131" s="172">
        <v>6</v>
      </c>
      <c r="N131" s="172">
        <f t="shared" si="17"/>
        <v>0</v>
      </c>
      <c r="O131" s="172">
        <v>0</v>
      </c>
      <c r="P131" s="172">
        <v>0</v>
      </c>
      <c r="R131" s="205">
        <f t="shared" si="12"/>
        <v>0</v>
      </c>
      <c r="S131" s="205">
        <f t="shared" si="13"/>
        <v>0</v>
      </c>
      <c r="T131" s="205">
        <f t="shared" si="14"/>
        <v>0</v>
      </c>
      <c r="U131" s="205">
        <f t="shared" si="15"/>
        <v>0</v>
      </c>
      <c r="V131" s="205">
        <f t="shared" si="16"/>
        <v>0</v>
      </c>
    </row>
    <row r="132" spans="1:236" s="145" customFormat="1" ht="12" customHeight="1">
      <c r="A132" s="783" t="s">
        <v>426</v>
      </c>
      <c r="B132" s="784"/>
      <c r="C132" s="785"/>
      <c r="D132" s="169">
        <v>120</v>
      </c>
      <c r="E132" s="169">
        <v>1340</v>
      </c>
      <c r="F132" s="169">
        <v>1096</v>
      </c>
      <c r="G132" s="169">
        <v>244</v>
      </c>
      <c r="H132" s="169">
        <v>73</v>
      </c>
      <c r="I132" s="169">
        <v>55</v>
      </c>
      <c r="J132" s="169">
        <v>18</v>
      </c>
      <c r="K132" s="169">
        <v>1267</v>
      </c>
      <c r="L132" s="169">
        <v>1041</v>
      </c>
      <c r="M132" s="169">
        <f>+SUM(M133:M148)</f>
        <v>226</v>
      </c>
      <c r="N132" s="169">
        <f>+SUM(N133:N148)</f>
        <v>0</v>
      </c>
      <c r="O132" s="169">
        <f>+SUM(O133:O148)</f>
        <v>0</v>
      </c>
      <c r="P132" s="169">
        <f>+SUM(P133:P148)</f>
        <v>0</v>
      </c>
      <c r="Q132" s="205"/>
      <c r="R132" s="205">
        <f t="shared" si="12"/>
        <v>0</v>
      </c>
      <c r="S132" s="205">
        <f t="shared" si="13"/>
        <v>0</v>
      </c>
      <c r="T132" s="205">
        <f t="shared" si="14"/>
        <v>0</v>
      </c>
      <c r="U132" s="205">
        <f t="shared" si="15"/>
        <v>0</v>
      </c>
      <c r="V132" s="205">
        <f t="shared" si="16"/>
        <v>0</v>
      </c>
      <c r="W132" s="205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05"/>
      <c r="BO132" s="205"/>
      <c r="BP132" s="205"/>
      <c r="BQ132" s="205"/>
      <c r="BR132" s="205"/>
      <c r="BS132" s="205"/>
      <c r="BT132" s="205"/>
      <c r="BU132" s="205"/>
      <c r="BV132" s="205"/>
      <c r="BW132" s="205"/>
      <c r="BX132" s="205"/>
      <c r="BY132" s="205"/>
      <c r="BZ132" s="205"/>
      <c r="CA132" s="205"/>
      <c r="CB132" s="205"/>
      <c r="CC132" s="205"/>
      <c r="CD132" s="205"/>
      <c r="CE132" s="205"/>
      <c r="CF132" s="205"/>
      <c r="CG132" s="205"/>
      <c r="CH132" s="205"/>
      <c r="CI132" s="205"/>
      <c r="CJ132" s="205"/>
      <c r="CK132" s="205"/>
      <c r="CL132" s="205"/>
      <c r="CM132" s="205"/>
      <c r="CN132" s="205"/>
      <c r="CO132" s="205"/>
      <c r="CP132" s="205"/>
      <c r="CQ132" s="205"/>
      <c r="CR132" s="205"/>
      <c r="CS132" s="205"/>
      <c r="CT132" s="205"/>
      <c r="CU132" s="205"/>
      <c r="CV132" s="205"/>
      <c r="CW132" s="205"/>
      <c r="CX132" s="205"/>
      <c r="CY132" s="205"/>
      <c r="CZ132" s="205"/>
      <c r="DA132" s="205"/>
      <c r="DB132" s="205"/>
      <c r="DC132" s="205"/>
      <c r="DD132" s="205"/>
      <c r="DE132" s="205"/>
      <c r="DF132" s="205"/>
      <c r="DG132" s="205"/>
      <c r="DH132" s="205"/>
      <c r="DI132" s="205"/>
      <c r="DJ132" s="205"/>
      <c r="DK132" s="205"/>
      <c r="DL132" s="205"/>
      <c r="DM132" s="205"/>
      <c r="DN132" s="205"/>
      <c r="DO132" s="205"/>
      <c r="DP132" s="205"/>
      <c r="DQ132" s="205"/>
      <c r="DR132" s="205"/>
      <c r="DS132" s="205"/>
      <c r="DT132" s="205"/>
      <c r="DU132" s="205"/>
      <c r="DV132" s="205"/>
      <c r="DW132" s="205"/>
      <c r="DX132" s="205"/>
      <c r="DY132" s="205"/>
      <c r="DZ132" s="205"/>
      <c r="EA132" s="205"/>
      <c r="EB132" s="205"/>
      <c r="EC132" s="205"/>
      <c r="ED132" s="205"/>
      <c r="EE132" s="205"/>
      <c r="EF132" s="205"/>
      <c r="EG132" s="205"/>
      <c r="EH132" s="205"/>
      <c r="EI132" s="205"/>
      <c r="EJ132" s="205"/>
      <c r="EK132" s="205"/>
      <c r="EL132" s="205"/>
      <c r="EM132" s="205"/>
      <c r="EN132" s="205"/>
      <c r="EO132" s="205"/>
      <c r="EP132" s="205"/>
      <c r="EQ132" s="205"/>
      <c r="ER132" s="205"/>
      <c r="ES132" s="205"/>
      <c r="ET132" s="205"/>
      <c r="EU132" s="205"/>
      <c r="EV132" s="205"/>
      <c r="EW132" s="205"/>
      <c r="EX132" s="205"/>
      <c r="EY132" s="205"/>
      <c r="EZ132" s="205"/>
      <c r="FA132" s="205"/>
      <c r="FB132" s="205"/>
      <c r="FC132" s="205"/>
      <c r="FD132" s="205"/>
      <c r="FE132" s="205"/>
      <c r="FF132" s="205"/>
      <c r="FG132" s="205"/>
      <c r="FH132" s="205"/>
      <c r="FI132" s="205"/>
      <c r="FJ132" s="205"/>
      <c r="FK132" s="205"/>
      <c r="FL132" s="205"/>
      <c r="FM132" s="205"/>
      <c r="FN132" s="205"/>
      <c r="FO132" s="205"/>
      <c r="FP132" s="205"/>
      <c r="FQ132" s="205"/>
      <c r="FR132" s="205"/>
      <c r="FS132" s="205"/>
      <c r="FT132" s="205"/>
      <c r="FU132" s="205"/>
      <c r="FV132" s="205"/>
      <c r="FW132" s="205"/>
      <c r="FX132" s="205"/>
      <c r="FY132" s="205"/>
      <c r="FZ132" s="205"/>
      <c r="GA132" s="205"/>
      <c r="GB132" s="205"/>
      <c r="GC132" s="205"/>
      <c r="GD132" s="205"/>
      <c r="GE132" s="205"/>
      <c r="GF132" s="205"/>
      <c r="GG132" s="205"/>
      <c r="GH132" s="205"/>
      <c r="GI132" s="205"/>
      <c r="GJ132" s="205"/>
      <c r="GK132" s="205"/>
      <c r="GL132" s="205"/>
      <c r="GM132" s="205"/>
      <c r="GN132" s="205"/>
      <c r="GO132" s="205"/>
      <c r="GP132" s="205"/>
      <c r="GQ132" s="205"/>
      <c r="GR132" s="205"/>
      <c r="GS132" s="205"/>
      <c r="GT132" s="205"/>
      <c r="GU132" s="205"/>
      <c r="GV132" s="205"/>
      <c r="GW132" s="205"/>
      <c r="GX132" s="205"/>
      <c r="GY132" s="205"/>
      <c r="GZ132" s="205"/>
      <c r="HA132" s="205"/>
      <c r="HB132" s="205"/>
      <c r="HC132" s="205"/>
      <c r="HD132" s="205"/>
      <c r="HE132" s="205"/>
      <c r="HF132" s="205"/>
      <c r="HG132" s="205"/>
      <c r="HH132" s="205"/>
      <c r="HI132" s="205"/>
      <c r="HJ132" s="205"/>
      <c r="HK132" s="205"/>
      <c r="HL132" s="144"/>
      <c r="HM132" s="144"/>
      <c r="HN132" s="144"/>
      <c r="HO132" s="144"/>
      <c r="HP132" s="144"/>
      <c r="HQ132" s="144"/>
      <c r="HR132" s="144"/>
      <c r="HS132" s="144"/>
      <c r="HT132" s="144"/>
      <c r="HU132" s="144"/>
      <c r="HV132" s="144"/>
      <c r="HW132" s="144"/>
      <c r="HX132" s="144"/>
      <c r="HY132" s="144"/>
      <c r="HZ132" s="144"/>
      <c r="IA132" s="144"/>
      <c r="IB132" s="144"/>
    </row>
    <row r="133" spans="1:236" ht="12" customHeight="1">
      <c r="A133" s="176" t="s">
        <v>427</v>
      </c>
      <c r="B133" s="175" t="s">
        <v>428</v>
      </c>
      <c r="C133" s="176" t="s">
        <v>429</v>
      </c>
      <c r="D133" s="161">
        <v>121</v>
      </c>
      <c r="E133" s="161">
        <v>23</v>
      </c>
      <c r="F133" s="161">
        <v>15</v>
      </c>
      <c r="G133" s="161">
        <v>8</v>
      </c>
      <c r="H133" s="172">
        <v>23</v>
      </c>
      <c r="I133" s="172">
        <v>15</v>
      </c>
      <c r="J133" s="172">
        <v>8</v>
      </c>
      <c r="K133" s="172">
        <v>0</v>
      </c>
      <c r="L133" s="172">
        <v>0</v>
      </c>
      <c r="M133" s="172">
        <v>0</v>
      </c>
      <c r="N133" s="172">
        <f t="shared" si="17"/>
        <v>0</v>
      </c>
      <c r="O133" s="172">
        <v>0</v>
      </c>
      <c r="P133" s="172">
        <v>0</v>
      </c>
      <c r="R133" s="205">
        <f t="shared" si="12"/>
        <v>0</v>
      </c>
      <c r="S133" s="205">
        <f t="shared" si="13"/>
        <v>0</v>
      </c>
      <c r="T133" s="205">
        <f t="shared" si="14"/>
        <v>0</v>
      </c>
      <c r="U133" s="205">
        <f t="shared" si="15"/>
        <v>0</v>
      </c>
      <c r="V133" s="205">
        <f t="shared" si="16"/>
        <v>0</v>
      </c>
    </row>
    <row r="134" spans="1:236" ht="12" customHeight="1">
      <c r="A134" s="178" t="s">
        <v>427</v>
      </c>
      <c r="B134" s="174" t="s">
        <v>430</v>
      </c>
      <c r="C134" s="173" t="s">
        <v>712</v>
      </c>
      <c r="D134" s="161">
        <v>122</v>
      </c>
      <c r="E134" s="161">
        <v>26</v>
      </c>
      <c r="F134" s="161">
        <v>23</v>
      </c>
      <c r="G134" s="161">
        <v>3</v>
      </c>
      <c r="H134" s="172">
        <v>0</v>
      </c>
      <c r="I134" s="172">
        <v>0</v>
      </c>
      <c r="J134" s="172">
        <v>0</v>
      </c>
      <c r="K134" s="172">
        <v>26</v>
      </c>
      <c r="L134" s="172">
        <v>23</v>
      </c>
      <c r="M134" s="172">
        <v>3</v>
      </c>
      <c r="N134" s="172">
        <f t="shared" si="17"/>
        <v>0</v>
      </c>
      <c r="O134" s="172">
        <v>0</v>
      </c>
      <c r="P134" s="172">
        <v>0</v>
      </c>
      <c r="R134" s="205">
        <f t="shared" si="12"/>
        <v>0</v>
      </c>
      <c r="S134" s="205">
        <f t="shared" si="13"/>
        <v>0</v>
      </c>
      <c r="T134" s="205">
        <f t="shared" si="14"/>
        <v>0</v>
      </c>
      <c r="U134" s="205">
        <f t="shared" si="15"/>
        <v>0</v>
      </c>
      <c r="V134" s="205">
        <f t="shared" si="16"/>
        <v>0</v>
      </c>
    </row>
    <row r="135" spans="1:236" ht="12" customHeight="1">
      <c r="A135" s="184" t="s">
        <v>427</v>
      </c>
      <c r="B135" s="214" t="s">
        <v>713</v>
      </c>
      <c r="C135" s="185" t="s">
        <v>438</v>
      </c>
      <c r="D135" s="161">
        <v>123</v>
      </c>
      <c r="E135" s="161">
        <v>4</v>
      </c>
      <c r="F135" s="161">
        <v>3</v>
      </c>
      <c r="G135" s="161">
        <v>1</v>
      </c>
      <c r="H135" s="172">
        <v>4</v>
      </c>
      <c r="I135" s="172">
        <v>3</v>
      </c>
      <c r="J135" s="172">
        <v>1</v>
      </c>
      <c r="K135" s="172">
        <v>0</v>
      </c>
      <c r="L135" s="172">
        <v>0</v>
      </c>
      <c r="M135" s="172">
        <v>0</v>
      </c>
      <c r="N135" s="172">
        <f t="shared" si="17"/>
        <v>0</v>
      </c>
      <c r="O135" s="172">
        <v>0</v>
      </c>
      <c r="P135" s="172">
        <v>0</v>
      </c>
      <c r="R135" s="205">
        <f t="shared" si="12"/>
        <v>0</v>
      </c>
      <c r="S135" s="205">
        <f t="shared" si="13"/>
        <v>0</v>
      </c>
      <c r="T135" s="205">
        <f t="shared" si="14"/>
        <v>0</v>
      </c>
      <c r="U135" s="205">
        <f t="shared" si="15"/>
        <v>0</v>
      </c>
      <c r="V135" s="205">
        <f t="shared" si="16"/>
        <v>0</v>
      </c>
    </row>
    <row r="136" spans="1:236" ht="12" customHeight="1">
      <c r="A136" s="170" t="s">
        <v>427</v>
      </c>
      <c r="B136" s="171" t="s">
        <v>439</v>
      </c>
      <c r="C136" s="170" t="s">
        <v>440</v>
      </c>
      <c r="D136" s="161">
        <v>124</v>
      </c>
      <c r="E136" s="161">
        <v>19</v>
      </c>
      <c r="F136" s="161">
        <v>18</v>
      </c>
      <c r="G136" s="161">
        <v>1</v>
      </c>
      <c r="H136" s="172">
        <v>0</v>
      </c>
      <c r="I136" s="172">
        <v>0</v>
      </c>
      <c r="J136" s="172">
        <v>0</v>
      </c>
      <c r="K136" s="172">
        <v>19</v>
      </c>
      <c r="L136" s="172">
        <v>18</v>
      </c>
      <c r="M136" s="172">
        <v>1</v>
      </c>
      <c r="N136" s="172">
        <f t="shared" si="17"/>
        <v>0</v>
      </c>
      <c r="O136" s="172">
        <v>0</v>
      </c>
      <c r="P136" s="172">
        <v>0</v>
      </c>
      <c r="R136" s="205">
        <f t="shared" si="12"/>
        <v>0</v>
      </c>
      <c r="S136" s="205">
        <f t="shared" si="13"/>
        <v>0</v>
      </c>
      <c r="T136" s="205">
        <f t="shared" si="14"/>
        <v>0</v>
      </c>
      <c r="U136" s="205">
        <f t="shared" si="15"/>
        <v>0</v>
      </c>
      <c r="V136" s="205">
        <f t="shared" si="16"/>
        <v>0</v>
      </c>
    </row>
    <row r="137" spans="1:236" ht="12" customHeight="1">
      <c r="A137" s="182" t="s">
        <v>427</v>
      </c>
      <c r="B137" s="171" t="s">
        <v>441</v>
      </c>
      <c r="C137" s="170" t="s">
        <v>442</v>
      </c>
      <c r="D137" s="161">
        <v>125</v>
      </c>
      <c r="E137" s="161">
        <v>20</v>
      </c>
      <c r="F137" s="161">
        <v>20</v>
      </c>
      <c r="G137" s="161">
        <v>0</v>
      </c>
      <c r="H137" s="172">
        <v>0</v>
      </c>
      <c r="I137" s="172">
        <v>0</v>
      </c>
      <c r="J137" s="172">
        <v>0</v>
      </c>
      <c r="K137" s="172">
        <v>20</v>
      </c>
      <c r="L137" s="172">
        <v>20</v>
      </c>
      <c r="M137" s="172">
        <v>0</v>
      </c>
      <c r="N137" s="172">
        <f t="shared" si="17"/>
        <v>0</v>
      </c>
      <c r="O137" s="172">
        <v>0</v>
      </c>
      <c r="P137" s="172">
        <v>0</v>
      </c>
      <c r="R137" s="205">
        <f t="shared" si="12"/>
        <v>0</v>
      </c>
      <c r="S137" s="205">
        <f t="shared" si="13"/>
        <v>0</v>
      </c>
      <c r="T137" s="205">
        <f t="shared" si="14"/>
        <v>0</v>
      </c>
      <c r="U137" s="205">
        <f t="shared" si="15"/>
        <v>0</v>
      </c>
      <c r="V137" s="205">
        <f t="shared" si="16"/>
        <v>0</v>
      </c>
    </row>
    <row r="138" spans="1:236" ht="12" customHeight="1">
      <c r="A138" s="184" t="s">
        <v>427</v>
      </c>
      <c r="B138" s="214" t="s">
        <v>445</v>
      </c>
      <c r="C138" s="185" t="s">
        <v>446</v>
      </c>
      <c r="D138" s="161">
        <v>126</v>
      </c>
      <c r="E138" s="161">
        <v>124</v>
      </c>
      <c r="F138" s="161">
        <v>106</v>
      </c>
      <c r="G138" s="161">
        <v>18</v>
      </c>
      <c r="H138" s="172">
        <v>0</v>
      </c>
      <c r="I138" s="172">
        <v>0</v>
      </c>
      <c r="J138" s="172">
        <v>0</v>
      </c>
      <c r="K138" s="172">
        <v>124</v>
      </c>
      <c r="L138" s="172">
        <v>106</v>
      </c>
      <c r="M138" s="172">
        <v>18</v>
      </c>
      <c r="N138" s="172">
        <f t="shared" si="17"/>
        <v>0</v>
      </c>
      <c r="O138" s="172">
        <v>0</v>
      </c>
      <c r="P138" s="172">
        <v>0</v>
      </c>
      <c r="R138" s="205">
        <f t="shared" si="12"/>
        <v>0</v>
      </c>
      <c r="S138" s="205">
        <f t="shared" si="13"/>
        <v>0</v>
      </c>
      <c r="T138" s="205">
        <f t="shared" si="14"/>
        <v>0</v>
      </c>
      <c r="U138" s="205">
        <f t="shared" si="15"/>
        <v>0</v>
      </c>
      <c r="V138" s="205">
        <f t="shared" si="16"/>
        <v>0</v>
      </c>
    </row>
    <row r="139" spans="1:236" ht="12" customHeight="1">
      <c r="A139" s="186" t="s">
        <v>427</v>
      </c>
      <c r="B139" s="171" t="s">
        <v>449</v>
      </c>
      <c r="C139" s="170" t="s">
        <v>714</v>
      </c>
      <c r="D139" s="161">
        <v>127</v>
      </c>
      <c r="E139" s="161">
        <v>129</v>
      </c>
      <c r="F139" s="161">
        <v>67</v>
      </c>
      <c r="G139" s="161">
        <v>62</v>
      </c>
      <c r="H139" s="172">
        <v>0</v>
      </c>
      <c r="I139" s="172">
        <v>0</v>
      </c>
      <c r="J139" s="172">
        <v>0</v>
      </c>
      <c r="K139" s="172">
        <v>129</v>
      </c>
      <c r="L139" s="172">
        <v>67</v>
      </c>
      <c r="M139" s="172">
        <v>62</v>
      </c>
      <c r="N139" s="172">
        <f t="shared" si="17"/>
        <v>0</v>
      </c>
      <c r="O139" s="172">
        <v>0</v>
      </c>
      <c r="P139" s="172">
        <v>0</v>
      </c>
      <c r="R139" s="205">
        <f t="shared" si="12"/>
        <v>0</v>
      </c>
      <c r="S139" s="205">
        <f t="shared" si="13"/>
        <v>0</v>
      </c>
      <c r="T139" s="205">
        <f t="shared" si="14"/>
        <v>0</v>
      </c>
      <c r="U139" s="205">
        <f t="shared" si="15"/>
        <v>0</v>
      </c>
      <c r="V139" s="205">
        <f t="shared" si="16"/>
        <v>0</v>
      </c>
    </row>
    <row r="140" spans="1:236" ht="12" customHeight="1">
      <c r="A140" s="186" t="s">
        <v>427</v>
      </c>
      <c r="B140" s="171" t="s">
        <v>447</v>
      </c>
      <c r="C140" s="170" t="s">
        <v>448</v>
      </c>
      <c r="D140" s="161">
        <v>128</v>
      </c>
      <c r="E140" s="161">
        <v>17</v>
      </c>
      <c r="F140" s="161">
        <v>9</v>
      </c>
      <c r="G140" s="161">
        <v>8</v>
      </c>
      <c r="H140" s="172">
        <v>17</v>
      </c>
      <c r="I140" s="172">
        <v>9</v>
      </c>
      <c r="J140" s="172">
        <v>8</v>
      </c>
      <c r="K140" s="172">
        <v>0</v>
      </c>
      <c r="L140" s="172">
        <v>0</v>
      </c>
      <c r="M140" s="172">
        <v>0</v>
      </c>
      <c r="N140" s="172">
        <f t="shared" si="17"/>
        <v>0</v>
      </c>
      <c r="O140" s="172">
        <v>0</v>
      </c>
      <c r="P140" s="172">
        <v>0</v>
      </c>
      <c r="R140" s="205">
        <f t="shared" si="12"/>
        <v>0</v>
      </c>
      <c r="S140" s="205">
        <f t="shared" si="13"/>
        <v>0</v>
      </c>
      <c r="T140" s="205">
        <f t="shared" si="14"/>
        <v>0</v>
      </c>
      <c r="U140" s="205">
        <f t="shared" si="15"/>
        <v>0</v>
      </c>
      <c r="V140" s="205">
        <f t="shared" si="16"/>
        <v>0</v>
      </c>
    </row>
    <row r="141" spans="1:236" ht="12" customHeight="1">
      <c r="A141" s="186" t="s">
        <v>427</v>
      </c>
      <c r="B141" s="171" t="s">
        <v>451</v>
      </c>
      <c r="C141" s="170" t="s">
        <v>452</v>
      </c>
      <c r="D141" s="161">
        <v>129</v>
      </c>
      <c r="E141" s="161">
        <v>21</v>
      </c>
      <c r="F141" s="161">
        <v>20</v>
      </c>
      <c r="G141" s="161">
        <v>1</v>
      </c>
      <c r="H141" s="172">
        <v>21</v>
      </c>
      <c r="I141" s="172">
        <v>20</v>
      </c>
      <c r="J141" s="172">
        <v>1</v>
      </c>
      <c r="K141" s="172">
        <v>0</v>
      </c>
      <c r="L141" s="172">
        <v>0</v>
      </c>
      <c r="M141" s="172">
        <v>0</v>
      </c>
      <c r="N141" s="172">
        <f t="shared" si="17"/>
        <v>0</v>
      </c>
      <c r="O141" s="172">
        <v>0</v>
      </c>
      <c r="P141" s="172">
        <v>0</v>
      </c>
      <c r="R141" s="205">
        <f t="shared" si="12"/>
        <v>0</v>
      </c>
      <c r="S141" s="205">
        <f t="shared" si="13"/>
        <v>0</v>
      </c>
      <c r="T141" s="205">
        <f t="shared" si="14"/>
        <v>0</v>
      </c>
      <c r="U141" s="205">
        <f t="shared" si="15"/>
        <v>0</v>
      </c>
      <c r="V141" s="205">
        <f t="shared" si="16"/>
        <v>0</v>
      </c>
    </row>
    <row r="142" spans="1:236" ht="12" customHeight="1">
      <c r="A142" s="189" t="s">
        <v>427</v>
      </c>
      <c r="B142" s="215" t="s">
        <v>453</v>
      </c>
      <c r="C142" s="189" t="s">
        <v>454</v>
      </c>
      <c r="D142" s="161">
        <v>130</v>
      </c>
      <c r="E142" s="161">
        <v>52</v>
      </c>
      <c r="F142" s="161">
        <v>31</v>
      </c>
      <c r="G142" s="161">
        <v>21</v>
      </c>
      <c r="H142" s="172">
        <v>0</v>
      </c>
      <c r="I142" s="172">
        <v>0</v>
      </c>
      <c r="J142" s="172">
        <v>0</v>
      </c>
      <c r="K142" s="172">
        <v>52</v>
      </c>
      <c r="L142" s="172">
        <v>31</v>
      </c>
      <c r="M142" s="172">
        <v>21</v>
      </c>
      <c r="N142" s="172">
        <f t="shared" si="17"/>
        <v>0</v>
      </c>
      <c r="O142" s="172">
        <v>0</v>
      </c>
      <c r="P142" s="172">
        <v>0</v>
      </c>
      <c r="R142" s="205">
        <f t="shared" ref="R142:R205" si="18">+E142-F142-G142</f>
        <v>0</v>
      </c>
      <c r="S142" s="205">
        <f t="shared" ref="S142:S205" si="19">+E142-H142-K142-N142</f>
        <v>0</v>
      </c>
      <c r="T142" s="205">
        <f t="shared" ref="T142:T205" si="20">+H142-I142-J142</f>
        <v>0</v>
      </c>
      <c r="U142" s="205">
        <f t="shared" ref="U142:U205" si="21">+K142-L142-M142</f>
        <v>0</v>
      </c>
      <c r="V142" s="205">
        <f t="shared" ref="V142:V205" si="22">+N142-O142-P142</f>
        <v>0</v>
      </c>
    </row>
    <row r="143" spans="1:236" ht="12" customHeight="1">
      <c r="A143" s="182" t="s">
        <v>427</v>
      </c>
      <c r="B143" s="171" t="s">
        <v>455</v>
      </c>
      <c r="C143" s="182" t="s">
        <v>456</v>
      </c>
      <c r="D143" s="161">
        <v>131</v>
      </c>
      <c r="E143" s="161">
        <v>14</v>
      </c>
      <c r="F143" s="161">
        <v>8</v>
      </c>
      <c r="G143" s="161">
        <v>6</v>
      </c>
      <c r="H143" s="172">
        <v>0</v>
      </c>
      <c r="I143" s="172">
        <v>0</v>
      </c>
      <c r="J143" s="172">
        <v>0</v>
      </c>
      <c r="K143" s="172">
        <v>14</v>
      </c>
      <c r="L143" s="172">
        <v>8</v>
      </c>
      <c r="M143" s="172">
        <v>6</v>
      </c>
      <c r="N143" s="172">
        <f t="shared" si="17"/>
        <v>0</v>
      </c>
      <c r="O143" s="172">
        <v>0</v>
      </c>
      <c r="P143" s="172">
        <v>0</v>
      </c>
      <c r="R143" s="205">
        <f t="shared" si="18"/>
        <v>0</v>
      </c>
      <c r="S143" s="205">
        <f t="shared" si="19"/>
        <v>0</v>
      </c>
      <c r="T143" s="205">
        <f t="shared" si="20"/>
        <v>0</v>
      </c>
      <c r="U143" s="205">
        <f t="shared" si="21"/>
        <v>0</v>
      </c>
      <c r="V143" s="205">
        <f t="shared" si="22"/>
        <v>0</v>
      </c>
    </row>
    <row r="144" spans="1:236" ht="12" customHeight="1">
      <c r="A144" s="184" t="s">
        <v>427</v>
      </c>
      <c r="B144" s="214" t="s">
        <v>457</v>
      </c>
      <c r="C144" s="185" t="s">
        <v>458</v>
      </c>
      <c r="D144" s="161">
        <v>132</v>
      </c>
      <c r="E144" s="161">
        <v>91</v>
      </c>
      <c r="F144" s="161">
        <v>20</v>
      </c>
      <c r="G144" s="161">
        <v>71</v>
      </c>
      <c r="H144" s="172">
        <v>0</v>
      </c>
      <c r="I144" s="172">
        <v>0</v>
      </c>
      <c r="J144" s="172">
        <v>0</v>
      </c>
      <c r="K144" s="172">
        <v>91</v>
      </c>
      <c r="L144" s="172">
        <v>20</v>
      </c>
      <c r="M144" s="172">
        <v>71</v>
      </c>
      <c r="N144" s="172">
        <f t="shared" si="17"/>
        <v>0</v>
      </c>
      <c r="O144" s="172">
        <v>0</v>
      </c>
      <c r="P144" s="172">
        <v>0</v>
      </c>
      <c r="R144" s="205">
        <f t="shared" si="18"/>
        <v>0</v>
      </c>
      <c r="S144" s="205">
        <f t="shared" si="19"/>
        <v>0</v>
      </c>
      <c r="T144" s="205">
        <f t="shared" si="20"/>
        <v>0</v>
      </c>
      <c r="U144" s="205">
        <f t="shared" si="21"/>
        <v>0</v>
      </c>
      <c r="V144" s="205">
        <f t="shared" si="22"/>
        <v>0</v>
      </c>
    </row>
    <row r="145" spans="1:236" ht="12" customHeight="1">
      <c r="A145" s="189" t="s">
        <v>427</v>
      </c>
      <c r="B145" s="215" t="s">
        <v>465</v>
      </c>
      <c r="C145" s="189" t="s">
        <v>715</v>
      </c>
      <c r="D145" s="161">
        <v>133</v>
      </c>
      <c r="E145" s="161">
        <v>347</v>
      </c>
      <c r="F145" s="161">
        <v>337</v>
      </c>
      <c r="G145" s="161">
        <v>10</v>
      </c>
      <c r="H145" s="172">
        <v>0</v>
      </c>
      <c r="I145" s="172">
        <v>0</v>
      </c>
      <c r="J145" s="172">
        <v>0</v>
      </c>
      <c r="K145" s="172">
        <v>347</v>
      </c>
      <c r="L145" s="172">
        <v>337</v>
      </c>
      <c r="M145" s="172">
        <v>10</v>
      </c>
      <c r="N145" s="172">
        <f t="shared" si="17"/>
        <v>0</v>
      </c>
      <c r="O145" s="172">
        <v>0</v>
      </c>
      <c r="P145" s="172">
        <v>0</v>
      </c>
      <c r="R145" s="205">
        <f t="shared" si="18"/>
        <v>0</v>
      </c>
      <c r="S145" s="205">
        <f t="shared" si="19"/>
        <v>0</v>
      </c>
      <c r="T145" s="205">
        <f t="shared" si="20"/>
        <v>0</v>
      </c>
      <c r="U145" s="205">
        <f t="shared" si="21"/>
        <v>0</v>
      </c>
      <c r="V145" s="205">
        <f t="shared" si="22"/>
        <v>0</v>
      </c>
    </row>
    <row r="146" spans="1:236" ht="12" customHeight="1">
      <c r="A146" s="189" t="s">
        <v>427</v>
      </c>
      <c r="B146" s="215" t="s">
        <v>716</v>
      </c>
      <c r="C146" s="189" t="s">
        <v>717</v>
      </c>
      <c r="D146" s="161">
        <v>134</v>
      </c>
      <c r="E146" s="161">
        <v>9</v>
      </c>
      <c r="F146" s="161">
        <v>7</v>
      </c>
      <c r="G146" s="161">
        <v>2</v>
      </c>
      <c r="H146" s="172">
        <v>0</v>
      </c>
      <c r="I146" s="172">
        <v>0</v>
      </c>
      <c r="J146" s="172">
        <v>0</v>
      </c>
      <c r="K146" s="172">
        <v>9</v>
      </c>
      <c r="L146" s="172">
        <v>7</v>
      </c>
      <c r="M146" s="172">
        <v>2</v>
      </c>
      <c r="N146" s="172">
        <f t="shared" si="17"/>
        <v>0</v>
      </c>
      <c r="O146" s="172">
        <v>0</v>
      </c>
      <c r="P146" s="172">
        <v>0</v>
      </c>
      <c r="R146" s="205">
        <f t="shared" si="18"/>
        <v>0</v>
      </c>
      <c r="S146" s="205">
        <f t="shared" si="19"/>
        <v>0</v>
      </c>
      <c r="T146" s="205">
        <f t="shared" si="20"/>
        <v>0</v>
      </c>
      <c r="U146" s="205">
        <f t="shared" si="21"/>
        <v>0</v>
      </c>
      <c r="V146" s="205">
        <f t="shared" si="22"/>
        <v>0</v>
      </c>
    </row>
    <row r="147" spans="1:236" ht="12" customHeight="1">
      <c r="A147" s="180" t="s">
        <v>427</v>
      </c>
      <c r="B147" s="179" t="s">
        <v>461</v>
      </c>
      <c r="C147" s="180" t="s">
        <v>467</v>
      </c>
      <c r="D147" s="161">
        <v>135</v>
      </c>
      <c r="E147" s="161">
        <v>436</v>
      </c>
      <c r="F147" s="161">
        <v>404</v>
      </c>
      <c r="G147" s="161">
        <v>32</v>
      </c>
      <c r="H147" s="172">
        <v>0</v>
      </c>
      <c r="I147" s="172">
        <v>0</v>
      </c>
      <c r="J147" s="172">
        <v>0</v>
      </c>
      <c r="K147" s="172">
        <v>436</v>
      </c>
      <c r="L147" s="172">
        <v>404</v>
      </c>
      <c r="M147" s="172">
        <v>32</v>
      </c>
      <c r="N147" s="172">
        <f t="shared" si="17"/>
        <v>0</v>
      </c>
      <c r="O147" s="172">
        <v>0</v>
      </c>
      <c r="P147" s="172">
        <v>0</v>
      </c>
      <c r="R147" s="205">
        <f t="shared" si="18"/>
        <v>0</v>
      </c>
      <c r="S147" s="205">
        <f t="shared" si="19"/>
        <v>0</v>
      </c>
      <c r="T147" s="205">
        <f t="shared" si="20"/>
        <v>0</v>
      </c>
      <c r="U147" s="205">
        <f t="shared" si="21"/>
        <v>0</v>
      </c>
      <c r="V147" s="205">
        <f t="shared" si="22"/>
        <v>0</v>
      </c>
    </row>
    <row r="148" spans="1:236" ht="12" customHeight="1">
      <c r="A148" s="186" t="s">
        <v>427</v>
      </c>
      <c r="B148" s="171" t="s">
        <v>463</v>
      </c>
      <c r="C148" s="170" t="s">
        <v>464</v>
      </c>
      <c r="D148" s="161">
        <v>136</v>
      </c>
      <c r="E148" s="161">
        <v>8</v>
      </c>
      <c r="F148" s="161">
        <v>8</v>
      </c>
      <c r="G148" s="161">
        <v>0</v>
      </c>
      <c r="H148" s="172">
        <v>8</v>
      </c>
      <c r="I148" s="172">
        <v>8</v>
      </c>
      <c r="J148" s="172">
        <v>0</v>
      </c>
      <c r="K148" s="172">
        <v>0</v>
      </c>
      <c r="L148" s="172">
        <v>0</v>
      </c>
      <c r="M148" s="172">
        <v>0</v>
      </c>
      <c r="N148" s="172">
        <f t="shared" si="17"/>
        <v>0</v>
      </c>
      <c r="O148" s="172">
        <v>0</v>
      </c>
      <c r="P148" s="172">
        <v>0</v>
      </c>
      <c r="R148" s="205">
        <f t="shared" si="18"/>
        <v>0</v>
      </c>
      <c r="S148" s="205">
        <f t="shared" si="19"/>
        <v>0</v>
      </c>
      <c r="T148" s="205">
        <f t="shared" si="20"/>
        <v>0</v>
      </c>
      <c r="U148" s="205">
        <f t="shared" si="21"/>
        <v>0</v>
      </c>
      <c r="V148" s="205">
        <f t="shared" si="22"/>
        <v>0</v>
      </c>
    </row>
    <row r="149" spans="1:236" s="145" customFormat="1" ht="12" customHeight="1">
      <c r="A149" s="783" t="s">
        <v>468</v>
      </c>
      <c r="B149" s="784"/>
      <c r="C149" s="785"/>
      <c r="D149" s="169">
        <v>137</v>
      </c>
      <c r="E149" s="169">
        <v>1208</v>
      </c>
      <c r="F149" s="169">
        <v>728</v>
      </c>
      <c r="G149" s="169">
        <v>480</v>
      </c>
      <c r="H149" s="169">
        <v>120</v>
      </c>
      <c r="I149" s="169">
        <v>88</v>
      </c>
      <c r="J149" s="169">
        <v>32</v>
      </c>
      <c r="K149" s="169">
        <v>1077</v>
      </c>
      <c r="L149" s="169">
        <v>639</v>
      </c>
      <c r="M149" s="169">
        <v>438</v>
      </c>
      <c r="N149" s="169">
        <v>11</v>
      </c>
      <c r="O149" s="169">
        <v>1</v>
      </c>
      <c r="P149" s="169">
        <v>10</v>
      </c>
      <c r="Q149" s="205"/>
      <c r="R149" s="205">
        <f t="shared" si="18"/>
        <v>0</v>
      </c>
      <c r="S149" s="205">
        <f t="shared" si="19"/>
        <v>0</v>
      </c>
      <c r="T149" s="205">
        <f t="shared" si="20"/>
        <v>0</v>
      </c>
      <c r="U149" s="205">
        <f t="shared" si="21"/>
        <v>0</v>
      </c>
      <c r="V149" s="205">
        <f t="shared" si="22"/>
        <v>0</v>
      </c>
      <c r="W149" s="205"/>
      <c r="X149" s="205"/>
      <c r="Y149" s="205"/>
      <c r="Z149" s="205"/>
      <c r="AA149" s="205"/>
      <c r="AB149" s="205"/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  <c r="BI149" s="205"/>
      <c r="BJ149" s="205"/>
      <c r="BK149" s="205"/>
      <c r="BL149" s="205"/>
      <c r="BM149" s="205"/>
      <c r="BN149" s="205"/>
      <c r="BO149" s="205"/>
      <c r="BP149" s="205"/>
      <c r="BQ149" s="205"/>
      <c r="BR149" s="205"/>
      <c r="BS149" s="205"/>
      <c r="BT149" s="205"/>
      <c r="BU149" s="205"/>
      <c r="BV149" s="205"/>
      <c r="BW149" s="205"/>
      <c r="BX149" s="205"/>
      <c r="BY149" s="205"/>
      <c r="BZ149" s="205"/>
      <c r="CA149" s="205"/>
      <c r="CB149" s="205"/>
      <c r="CC149" s="205"/>
      <c r="CD149" s="205"/>
      <c r="CE149" s="205"/>
      <c r="CF149" s="205"/>
      <c r="CG149" s="205"/>
      <c r="CH149" s="205"/>
      <c r="CI149" s="205"/>
      <c r="CJ149" s="205"/>
      <c r="CK149" s="205"/>
      <c r="CL149" s="205"/>
      <c r="CM149" s="205"/>
      <c r="CN149" s="205"/>
      <c r="CO149" s="205"/>
      <c r="CP149" s="205"/>
      <c r="CQ149" s="205"/>
      <c r="CR149" s="205"/>
      <c r="CS149" s="205"/>
      <c r="CT149" s="205"/>
      <c r="CU149" s="205"/>
      <c r="CV149" s="205"/>
      <c r="CW149" s="205"/>
      <c r="CX149" s="205"/>
      <c r="CY149" s="205"/>
      <c r="CZ149" s="205"/>
      <c r="DA149" s="205"/>
      <c r="DB149" s="205"/>
      <c r="DC149" s="205"/>
      <c r="DD149" s="205"/>
      <c r="DE149" s="205"/>
      <c r="DF149" s="205"/>
      <c r="DG149" s="205"/>
      <c r="DH149" s="205"/>
      <c r="DI149" s="205"/>
      <c r="DJ149" s="205"/>
      <c r="DK149" s="205"/>
      <c r="DL149" s="205"/>
      <c r="DM149" s="205"/>
      <c r="DN149" s="205"/>
      <c r="DO149" s="205"/>
      <c r="DP149" s="205"/>
      <c r="DQ149" s="205"/>
      <c r="DR149" s="205"/>
      <c r="DS149" s="205"/>
      <c r="DT149" s="205"/>
      <c r="DU149" s="205"/>
      <c r="DV149" s="205"/>
      <c r="DW149" s="205"/>
      <c r="DX149" s="205"/>
      <c r="DY149" s="205"/>
      <c r="DZ149" s="205"/>
      <c r="EA149" s="205"/>
      <c r="EB149" s="205"/>
      <c r="EC149" s="205"/>
      <c r="ED149" s="205"/>
      <c r="EE149" s="205"/>
      <c r="EF149" s="205"/>
      <c r="EG149" s="205"/>
      <c r="EH149" s="205"/>
      <c r="EI149" s="205"/>
      <c r="EJ149" s="205"/>
      <c r="EK149" s="205"/>
      <c r="EL149" s="205"/>
      <c r="EM149" s="205"/>
      <c r="EN149" s="205"/>
      <c r="EO149" s="205"/>
      <c r="EP149" s="205"/>
      <c r="EQ149" s="205"/>
      <c r="ER149" s="205"/>
      <c r="ES149" s="205"/>
      <c r="ET149" s="205"/>
      <c r="EU149" s="205"/>
      <c r="EV149" s="205"/>
      <c r="EW149" s="205"/>
      <c r="EX149" s="205"/>
      <c r="EY149" s="205"/>
      <c r="EZ149" s="205"/>
      <c r="FA149" s="205"/>
      <c r="FB149" s="205"/>
      <c r="FC149" s="205"/>
      <c r="FD149" s="205"/>
      <c r="FE149" s="205"/>
      <c r="FF149" s="205"/>
      <c r="FG149" s="205"/>
      <c r="FH149" s="205"/>
      <c r="FI149" s="205"/>
      <c r="FJ149" s="205"/>
      <c r="FK149" s="205"/>
      <c r="FL149" s="205"/>
      <c r="FM149" s="205"/>
      <c r="FN149" s="205"/>
      <c r="FO149" s="205"/>
      <c r="FP149" s="205"/>
      <c r="FQ149" s="205"/>
      <c r="FR149" s="205"/>
      <c r="FS149" s="205"/>
      <c r="FT149" s="205"/>
      <c r="FU149" s="205"/>
      <c r="FV149" s="205"/>
      <c r="FW149" s="205"/>
      <c r="FX149" s="205"/>
      <c r="FY149" s="205"/>
      <c r="FZ149" s="205"/>
      <c r="GA149" s="205"/>
      <c r="GB149" s="205"/>
      <c r="GC149" s="205"/>
      <c r="GD149" s="205"/>
      <c r="GE149" s="205"/>
      <c r="GF149" s="205"/>
      <c r="GG149" s="205"/>
      <c r="GH149" s="205"/>
      <c r="GI149" s="205"/>
      <c r="GJ149" s="205"/>
      <c r="GK149" s="205"/>
      <c r="GL149" s="205"/>
      <c r="GM149" s="205"/>
      <c r="GN149" s="205"/>
      <c r="GO149" s="205"/>
      <c r="GP149" s="205"/>
      <c r="GQ149" s="205"/>
      <c r="GR149" s="205"/>
      <c r="GS149" s="205"/>
      <c r="GT149" s="205"/>
      <c r="GU149" s="205"/>
      <c r="GV149" s="205"/>
      <c r="GW149" s="205"/>
      <c r="GX149" s="205"/>
      <c r="GY149" s="205"/>
      <c r="GZ149" s="205"/>
      <c r="HA149" s="205"/>
      <c r="HB149" s="205"/>
      <c r="HC149" s="205"/>
      <c r="HD149" s="205"/>
      <c r="HE149" s="205"/>
      <c r="HF149" s="205"/>
      <c r="HG149" s="205"/>
      <c r="HH149" s="205"/>
      <c r="HI149" s="205"/>
      <c r="HJ149" s="205"/>
      <c r="HK149" s="205"/>
      <c r="HL149" s="144"/>
      <c r="HM149" s="144"/>
      <c r="HN149" s="144"/>
      <c r="HO149" s="144"/>
      <c r="HP149" s="144"/>
      <c r="HQ149" s="144"/>
      <c r="HR149" s="144"/>
      <c r="HS149" s="144"/>
      <c r="HT149" s="144"/>
      <c r="HU149" s="144"/>
      <c r="HV149" s="144"/>
      <c r="HW149" s="144"/>
      <c r="HX149" s="144"/>
      <c r="HY149" s="144"/>
      <c r="HZ149" s="144"/>
      <c r="IA149" s="144"/>
      <c r="IB149" s="144"/>
    </row>
    <row r="150" spans="1:236" ht="12" customHeight="1">
      <c r="A150" s="170" t="s">
        <v>469</v>
      </c>
      <c r="B150" s="171" t="s">
        <v>470</v>
      </c>
      <c r="C150" s="182" t="s">
        <v>471</v>
      </c>
      <c r="D150" s="161">
        <v>138</v>
      </c>
      <c r="E150" s="161">
        <v>13</v>
      </c>
      <c r="F150" s="161">
        <v>8</v>
      </c>
      <c r="G150" s="161">
        <v>5</v>
      </c>
      <c r="H150" s="172">
        <v>13</v>
      </c>
      <c r="I150" s="172">
        <v>8</v>
      </c>
      <c r="J150" s="172">
        <v>5</v>
      </c>
      <c r="K150" s="172">
        <v>0</v>
      </c>
      <c r="L150" s="172">
        <v>0</v>
      </c>
      <c r="M150" s="172">
        <v>0</v>
      </c>
      <c r="N150" s="172">
        <v>0</v>
      </c>
      <c r="O150" s="172">
        <v>0</v>
      </c>
      <c r="P150" s="172">
        <v>0</v>
      </c>
      <c r="R150" s="205">
        <f t="shared" si="18"/>
        <v>0</v>
      </c>
      <c r="S150" s="205">
        <f t="shared" si="19"/>
        <v>0</v>
      </c>
      <c r="T150" s="205">
        <f t="shared" si="20"/>
        <v>0</v>
      </c>
      <c r="U150" s="205">
        <f t="shared" si="21"/>
        <v>0</v>
      </c>
      <c r="V150" s="205">
        <f t="shared" si="22"/>
        <v>0</v>
      </c>
    </row>
    <row r="151" spans="1:236" ht="12" customHeight="1">
      <c r="A151" s="186" t="s">
        <v>469</v>
      </c>
      <c r="B151" s="190" t="s">
        <v>472</v>
      </c>
      <c r="C151" s="186" t="s">
        <v>473</v>
      </c>
      <c r="D151" s="161">
        <v>139</v>
      </c>
      <c r="E151" s="161">
        <v>27</v>
      </c>
      <c r="F151" s="161">
        <v>22</v>
      </c>
      <c r="G151" s="161">
        <v>5</v>
      </c>
      <c r="H151" s="172">
        <v>27</v>
      </c>
      <c r="I151" s="172">
        <v>22</v>
      </c>
      <c r="J151" s="172">
        <v>5</v>
      </c>
      <c r="K151" s="172">
        <v>0</v>
      </c>
      <c r="L151" s="172">
        <v>0</v>
      </c>
      <c r="M151" s="172">
        <v>0</v>
      </c>
      <c r="N151" s="172">
        <v>0</v>
      </c>
      <c r="O151" s="172">
        <v>0</v>
      </c>
      <c r="P151" s="172">
        <v>0</v>
      </c>
      <c r="R151" s="205">
        <f t="shared" si="18"/>
        <v>0</v>
      </c>
      <c r="S151" s="205">
        <f t="shared" si="19"/>
        <v>0</v>
      </c>
      <c r="T151" s="205">
        <f t="shared" si="20"/>
        <v>0</v>
      </c>
      <c r="U151" s="205">
        <f t="shared" si="21"/>
        <v>0</v>
      </c>
      <c r="V151" s="205">
        <f t="shared" si="22"/>
        <v>0</v>
      </c>
    </row>
    <row r="152" spans="1:236" ht="12" customHeight="1">
      <c r="A152" s="170" t="s">
        <v>469</v>
      </c>
      <c r="B152" s="171" t="s">
        <v>718</v>
      </c>
      <c r="C152" s="182" t="s">
        <v>475</v>
      </c>
      <c r="D152" s="161">
        <v>140</v>
      </c>
      <c r="E152" s="161">
        <v>53</v>
      </c>
      <c r="F152" s="161">
        <v>19</v>
      </c>
      <c r="G152" s="161">
        <v>34</v>
      </c>
      <c r="H152" s="172">
        <v>0</v>
      </c>
      <c r="I152" s="172">
        <v>0</v>
      </c>
      <c r="J152" s="172">
        <v>0</v>
      </c>
      <c r="K152" s="172">
        <v>53</v>
      </c>
      <c r="L152" s="172">
        <v>19</v>
      </c>
      <c r="M152" s="172">
        <v>34</v>
      </c>
      <c r="N152" s="172">
        <v>0</v>
      </c>
      <c r="O152" s="172">
        <v>0</v>
      </c>
      <c r="P152" s="172">
        <v>0</v>
      </c>
      <c r="R152" s="205">
        <f t="shared" si="18"/>
        <v>0</v>
      </c>
      <c r="S152" s="205">
        <f t="shared" si="19"/>
        <v>0</v>
      </c>
      <c r="T152" s="205">
        <f t="shared" si="20"/>
        <v>0</v>
      </c>
      <c r="U152" s="205">
        <f t="shared" si="21"/>
        <v>0</v>
      </c>
      <c r="V152" s="205">
        <f t="shared" si="22"/>
        <v>0</v>
      </c>
    </row>
    <row r="153" spans="1:236" ht="12" customHeight="1">
      <c r="A153" s="186" t="s">
        <v>469</v>
      </c>
      <c r="B153" s="171" t="s">
        <v>476</v>
      </c>
      <c r="C153" s="170" t="s">
        <v>477</v>
      </c>
      <c r="D153" s="161">
        <v>141</v>
      </c>
      <c r="E153" s="161">
        <v>136</v>
      </c>
      <c r="F153" s="161">
        <v>96</v>
      </c>
      <c r="G153" s="161">
        <v>40</v>
      </c>
      <c r="H153" s="172">
        <v>0</v>
      </c>
      <c r="I153" s="172">
        <v>0</v>
      </c>
      <c r="J153" s="172">
        <v>0</v>
      </c>
      <c r="K153" s="172">
        <v>136</v>
      </c>
      <c r="L153" s="172">
        <v>96</v>
      </c>
      <c r="M153" s="172">
        <v>40</v>
      </c>
      <c r="N153" s="172">
        <v>0</v>
      </c>
      <c r="O153" s="172">
        <v>0</v>
      </c>
      <c r="P153" s="172">
        <v>0</v>
      </c>
      <c r="R153" s="205">
        <f t="shared" si="18"/>
        <v>0</v>
      </c>
      <c r="S153" s="205">
        <f t="shared" si="19"/>
        <v>0</v>
      </c>
      <c r="T153" s="205">
        <f t="shared" si="20"/>
        <v>0</v>
      </c>
      <c r="U153" s="205">
        <f t="shared" si="21"/>
        <v>0</v>
      </c>
      <c r="V153" s="205">
        <f t="shared" si="22"/>
        <v>0</v>
      </c>
    </row>
    <row r="154" spans="1:236" ht="12" customHeight="1">
      <c r="A154" s="170" t="s">
        <v>469</v>
      </c>
      <c r="B154" s="171" t="s">
        <v>478</v>
      </c>
      <c r="C154" s="182" t="s">
        <v>719</v>
      </c>
      <c r="D154" s="161">
        <v>142</v>
      </c>
      <c r="E154" s="161">
        <v>152</v>
      </c>
      <c r="F154" s="161">
        <v>117</v>
      </c>
      <c r="G154" s="161">
        <v>35</v>
      </c>
      <c r="H154" s="172">
        <v>0</v>
      </c>
      <c r="I154" s="172">
        <v>0</v>
      </c>
      <c r="J154" s="172">
        <v>0</v>
      </c>
      <c r="K154" s="172">
        <v>152</v>
      </c>
      <c r="L154" s="172">
        <v>117</v>
      </c>
      <c r="M154" s="172">
        <v>35</v>
      </c>
      <c r="N154" s="172">
        <v>0</v>
      </c>
      <c r="O154" s="172">
        <v>0</v>
      </c>
      <c r="P154" s="172">
        <v>0</v>
      </c>
      <c r="R154" s="205">
        <f t="shared" si="18"/>
        <v>0</v>
      </c>
      <c r="S154" s="205">
        <f t="shared" si="19"/>
        <v>0</v>
      </c>
      <c r="T154" s="205">
        <f t="shared" si="20"/>
        <v>0</v>
      </c>
      <c r="U154" s="205">
        <f t="shared" si="21"/>
        <v>0</v>
      </c>
      <c r="V154" s="205">
        <f t="shared" si="22"/>
        <v>0</v>
      </c>
    </row>
    <row r="155" spans="1:236" ht="12" customHeight="1">
      <c r="A155" s="186" t="s">
        <v>469</v>
      </c>
      <c r="B155" s="171" t="s">
        <v>480</v>
      </c>
      <c r="C155" s="170" t="s">
        <v>481</v>
      </c>
      <c r="D155" s="161">
        <v>143</v>
      </c>
      <c r="E155" s="161">
        <v>80</v>
      </c>
      <c r="F155" s="161">
        <v>58</v>
      </c>
      <c r="G155" s="161">
        <v>22</v>
      </c>
      <c r="H155" s="172">
        <v>80</v>
      </c>
      <c r="I155" s="172">
        <v>58</v>
      </c>
      <c r="J155" s="172">
        <v>22</v>
      </c>
      <c r="K155" s="172">
        <v>0</v>
      </c>
      <c r="L155" s="172">
        <v>0</v>
      </c>
      <c r="M155" s="172">
        <v>0</v>
      </c>
      <c r="N155" s="172">
        <v>0</v>
      </c>
      <c r="O155" s="172">
        <v>0</v>
      </c>
      <c r="P155" s="172">
        <v>0</v>
      </c>
      <c r="R155" s="205">
        <f t="shared" si="18"/>
        <v>0</v>
      </c>
      <c r="S155" s="205">
        <f t="shared" si="19"/>
        <v>0</v>
      </c>
      <c r="T155" s="205">
        <f t="shared" si="20"/>
        <v>0</v>
      </c>
      <c r="U155" s="205">
        <f t="shared" si="21"/>
        <v>0</v>
      </c>
      <c r="V155" s="205">
        <f t="shared" si="22"/>
        <v>0</v>
      </c>
    </row>
    <row r="156" spans="1:236" ht="12" customHeight="1">
      <c r="A156" s="186" t="s">
        <v>720</v>
      </c>
      <c r="B156" s="216" t="s">
        <v>482</v>
      </c>
      <c r="C156" s="217" t="s">
        <v>483</v>
      </c>
      <c r="D156" s="161">
        <v>144</v>
      </c>
      <c r="E156" s="161">
        <v>41</v>
      </c>
      <c r="F156" s="161">
        <v>41</v>
      </c>
      <c r="G156" s="161">
        <v>0</v>
      </c>
      <c r="H156" s="172">
        <v>0</v>
      </c>
      <c r="I156" s="172">
        <v>0</v>
      </c>
      <c r="J156" s="172">
        <v>0</v>
      </c>
      <c r="K156" s="172">
        <v>41</v>
      </c>
      <c r="L156" s="172">
        <v>41</v>
      </c>
      <c r="M156" s="172">
        <v>0</v>
      </c>
      <c r="N156" s="172">
        <v>0</v>
      </c>
      <c r="O156" s="172">
        <v>0</v>
      </c>
      <c r="P156" s="172">
        <v>0</v>
      </c>
      <c r="R156" s="205">
        <f t="shared" si="18"/>
        <v>0</v>
      </c>
      <c r="S156" s="205">
        <f t="shared" si="19"/>
        <v>0</v>
      </c>
      <c r="T156" s="205">
        <f t="shared" si="20"/>
        <v>0</v>
      </c>
      <c r="U156" s="205">
        <f t="shared" si="21"/>
        <v>0</v>
      </c>
      <c r="V156" s="205">
        <f t="shared" si="22"/>
        <v>0</v>
      </c>
    </row>
    <row r="157" spans="1:236" ht="12" customHeight="1">
      <c r="A157" s="170" t="s">
        <v>720</v>
      </c>
      <c r="B157" s="181" t="s">
        <v>484</v>
      </c>
      <c r="C157" s="170" t="s">
        <v>485</v>
      </c>
      <c r="D157" s="161">
        <v>145</v>
      </c>
      <c r="E157" s="161">
        <v>12</v>
      </c>
      <c r="F157" s="161">
        <v>10</v>
      </c>
      <c r="G157" s="161">
        <v>2</v>
      </c>
      <c r="H157" s="172">
        <v>0</v>
      </c>
      <c r="I157" s="172">
        <v>0</v>
      </c>
      <c r="J157" s="172">
        <v>0</v>
      </c>
      <c r="K157" s="172">
        <v>12</v>
      </c>
      <c r="L157" s="172">
        <v>10</v>
      </c>
      <c r="M157" s="172">
        <v>2</v>
      </c>
      <c r="N157" s="172">
        <v>0</v>
      </c>
      <c r="O157" s="172">
        <v>0</v>
      </c>
      <c r="P157" s="172">
        <v>0</v>
      </c>
      <c r="R157" s="205">
        <f t="shared" si="18"/>
        <v>0</v>
      </c>
      <c r="S157" s="205">
        <f t="shared" si="19"/>
        <v>0</v>
      </c>
      <c r="T157" s="205">
        <f t="shared" si="20"/>
        <v>0</v>
      </c>
      <c r="U157" s="205">
        <f t="shared" si="21"/>
        <v>0</v>
      </c>
      <c r="V157" s="205">
        <f t="shared" si="22"/>
        <v>0</v>
      </c>
    </row>
    <row r="158" spans="1:236" ht="12" customHeight="1">
      <c r="A158" s="170" t="s">
        <v>469</v>
      </c>
      <c r="B158" s="171" t="s">
        <v>486</v>
      </c>
      <c r="C158" s="170" t="s">
        <v>487</v>
      </c>
      <c r="D158" s="161">
        <v>146</v>
      </c>
      <c r="E158" s="161">
        <v>45</v>
      </c>
      <c r="F158" s="161">
        <v>30</v>
      </c>
      <c r="G158" s="161">
        <v>15</v>
      </c>
      <c r="H158" s="172">
        <v>0</v>
      </c>
      <c r="I158" s="172">
        <v>0</v>
      </c>
      <c r="J158" s="172">
        <v>0</v>
      </c>
      <c r="K158" s="172">
        <v>45</v>
      </c>
      <c r="L158" s="172">
        <v>30</v>
      </c>
      <c r="M158" s="172">
        <v>15</v>
      </c>
      <c r="N158" s="172">
        <v>0</v>
      </c>
      <c r="O158" s="172">
        <v>0</v>
      </c>
      <c r="P158" s="172">
        <v>0</v>
      </c>
      <c r="R158" s="205">
        <f t="shared" si="18"/>
        <v>0</v>
      </c>
      <c r="S158" s="205">
        <f t="shared" si="19"/>
        <v>0</v>
      </c>
      <c r="T158" s="205">
        <f t="shared" si="20"/>
        <v>0</v>
      </c>
      <c r="U158" s="205">
        <f t="shared" si="21"/>
        <v>0</v>
      </c>
      <c r="V158" s="205">
        <f t="shared" si="22"/>
        <v>0</v>
      </c>
    </row>
    <row r="159" spans="1:236" ht="12" customHeight="1">
      <c r="A159" s="170" t="s">
        <v>469</v>
      </c>
      <c r="B159" s="171" t="s">
        <v>488</v>
      </c>
      <c r="C159" s="182" t="s">
        <v>489</v>
      </c>
      <c r="D159" s="161">
        <v>147</v>
      </c>
      <c r="E159" s="161">
        <v>89</v>
      </c>
      <c r="F159" s="161">
        <v>84</v>
      </c>
      <c r="G159" s="161">
        <v>5</v>
      </c>
      <c r="H159" s="172">
        <v>0</v>
      </c>
      <c r="I159" s="172">
        <v>0</v>
      </c>
      <c r="J159" s="172">
        <v>0</v>
      </c>
      <c r="K159" s="172">
        <v>89</v>
      </c>
      <c r="L159" s="172">
        <v>84</v>
      </c>
      <c r="M159" s="172">
        <v>5</v>
      </c>
      <c r="N159" s="172">
        <v>0</v>
      </c>
      <c r="O159" s="172">
        <v>0</v>
      </c>
      <c r="P159" s="172">
        <v>0</v>
      </c>
      <c r="R159" s="205">
        <f t="shared" si="18"/>
        <v>0</v>
      </c>
      <c r="S159" s="205">
        <f t="shared" si="19"/>
        <v>0</v>
      </c>
      <c r="T159" s="205">
        <f t="shared" si="20"/>
        <v>0</v>
      </c>
      <c r="U159" s="205">
        <f t="shared" si="21"/>
        <v>0</v>
      </c>
      <c r="V159" s="205">
        <f t="shared" si="22"/>
        <v>0</v>
      </c>
    </row>
    <row r="160" spans="1:236" ht="12" customHeight="1">
      <c r="A160" s="170" t="s">
        <v>469</v>
      </c>
      <c r="B160" s="171" t="s">
        <v>493</v>
      </c>
      <c r="C160" s="182" t="s">
        <v>721</v>
      </c>
      <c r="D160" s="161">
        <v>148</v>
      </c>
      <c r="E160" s="161">
        <v>314</v>
      </c>
      <c r="F160" s="161">
        <v>127</v>
      </c>
      <c r="G160" s="161">
        <v>187</v>
      </c>
      <c r="H160" s="172">
        <v>0</v>
      </c>
      <c r="I160" s="172">
        <v>0</v>
      </c>
      <c r="J160" s="172">
        <v>0</v>
      </c>
      <c r="K160" s="172">
        <v>314</v>
      </c>
      <c r="L160" s="172">
        <v>127</v>
      </c>
      <c r="M160" s="172">
        <v>187</v>
      </c>
      <c r="N160" s="172">
        <v>0</v>
      </c>
      <c r="O160" s="172">
        <v>0</v>
      </c>
      <c r="P160" s="172">
        <v>0</v>
      </c>
      <c r="R160" s="205">
        <f t="shared" si="18"/>
        <v>0</v>
      </c>
      <c r="S160" s="205">
        <f t="shared" si="19"/>
        <v>0</v>
      </c>
      <c r="T160" s="205">
        <f t="shared" si="20"/>
        <v>0</v>
      </c>
      <c r="U160" s="205">
        <f t="shared" si="21"/>
        <v>0</v>
      </c>
      <c r="V160" s="205">
        <f t="shared" si="22"/>
        <v>0</v>
      </c>
    </row>
    <row r="161" spans="1:236" ht="12" customHeight="1">
      <c r="A161" s="170" t="s">
        <v>720</v>
      </c>
      <c r="B161" s="171" t="s">
        <v>495</v>
      </c>
      <c r="C161" s="170" t="s">
        <v>496</v>
      </c>
      <c r="D161" s="161">
        <v>149</v>
      </c>
      <c r="E161" s="161">
        <v>200</v>
      </c>
      <c r="F161" s="161">
        <v>97</v>
      </c>
      <c r="G161" s="161">
        <v>103</v>
      </c>
      <c r="H161" s="172">
        <v>0</v>
      </c>
      <c r="I161" s="172">
        <v>0</v>
      </c>
      <c r="J161" s="172">
        <v>0</v>
      </c>
      <c r="K161" s="172">
        <v>200</v>
      </c>
      <c r="L161" s="172">
        <v>97</v>
      </c>
      <c r="M161" s="172">
        <v>103</v>
      </c>
      <c r="N161" s="172">
        <v>0</v>
      </c>
      <c r="O161" s="172">
        <v>0</v>
      </c>
      <c r="P161" s="172">
        <v>0</v>
      </c>
      <c r="R161" s="205">
        <f t="shared" si="18"/>
        <v>0</v>
      </c>
      <c r="S161" s="205">
        <f t="shared" si="19"/>
        <v>0</v>
      </c>
      <c r="T161" s="205">
        <f t="shared" si="20"/>
        <v>0</v>
      </c>
      <c r="U161" s="205">
        <f t="shared" si="21"/>
        <v>0</v>
      </c>
      <c r="V161" s="205">
        <f t="shared" si="22"/>
        <v>0</v>
      </c>
    </row>
    <row r="162" spans="1:236" ht="12" customHeight="1">
      <c r="A162" s="186" t="s">
        <v>469</v>
      </c>
      <c r="B162" s="171" t="s">
        <v>497</v>
      </c>
      <c r="C162" s="170" t="s">
        <v>498</v>
      </c>
      <c r="D162" s="161">
        <v>150</v>
      </c>
      <c r="E162" s="161">
        <v>11</v>
      </c>
      <c r="F162" s="161">
        <v>1</v>
      </c>
      <c r="G162" s="161">
        <v>10</v>
      </c>
      <c r="H162" s="172">
        <v>0</v>
      </c>
      <c r="I162" s="172">
        <v>0</v>
      </c>
      <c r="J162" s="172">
        <v>0</v>
      </c>
      <c r="K162" s="172">
        <v>0</v>
      </c>
      <c r="L162" s="172">
        <v>0</v>
      </c>
      <c r="M162" s="172">
        <v>0</v>
      </c>
      <c r="N162" s="172">
        <v>11</v>
      </c>
      <c r="O162" s="172">
        <v>1</v>
      </c>
      <c r="P162" s="172">
        <v>10</v>
      </c>
      <c r="R162" s="205">
        <f t="shared" si="18"/>
        <v>0</v>
      </c>
      <c r="S162" s="205">
        <f t="shared" si="19"/>
        <v>0</v>
      </c>
      <c r="T162" s="205">
        <f t="shared" si="20"/>
        <v>0</v>
      </c>
      <c r="U162" s="205">
        <f t="shared" si="21"/>
        <v>0</v>
      </c>
      <c r="V162" s="205">
        <f t="shared" si="22"/>
        <v>0</v>
      </c>
    </row>
    <row r="163" spans="1:236" ht="12" customHeight="1">
      <c r="A163" s="170" t="s">
        <v>469</v>
      </c>
      <c r="B163" s="171" t="s">
        <v>722</v>
      </c>
      <c r="C163" s="182" t="s">
        <v>723</v>
      </c>
      <c r="D163" s="161">
        <v>151</v>
      </c>
      <c r="E163" s="161">
        <v>35</v>
      </c>
      <c r="F163" s="161">
        <v>18</v>
      </c>
      <c r="G163" s="161">
        <v>17</v>
      </c>
      <c r="H163" s="172">
        <v>0</v>
      </c>
      <c r="I163" s="172">
        <v>0</v>
      </c>
      <c r="J163" s="172">
        <v>0</v>
      </c>
      <c r="K163" s="172">
        <v>35</v>
      </c>
      <c r="L163" s="172">
        <v>18</v>
      </c>
      <c r="M163" s="172">
        <v>17</v>
      </c>
      <c r="N163" s="172">
        <v>0</v>
      </c>
      <c r="O163" s="172">
        <v>0</v>
      </c>
      <c r="P163" s="172">
        <v>0</v>
      </c>
      <c r="R163" s="205">
        <f t="shared" si="18"/>
        <v>0</v>
      </c>
      <c r="S163" s="205">
        <f t="shared" si="19"/>
        <v>0</v>
      </c>
      <c r="T163" s="205">
        <f t="shared" si="20"/>
        <v>0</v>
      </c>
      <c r="U163" s="205">
        <f t="shared" si="21"/>
        <v>0</v>
      </c>
      <c r="V163" s="205">
        <f t="shared" si="22"/>
        <v>0</v>
      </c>
    </row>
    <row r="164" spans="1:236" s="145" customFormat="1" ht="12" customHeight="1">
      <c r="A164" s="783" t="s">
        <v>501</v>
      </c>
      <c r="B164" s="784"/>
      <c r="C164" s="785"/>
      <c r="D164" s="169">
        <v>152</v>
      </c>
      <c r="E164" s="169">
        <v>6365</v>
      </c>
      <c r="F164" s="169">
        <v>3476</v>
      </c>
      <c r="G164" s="169">
        <v>2889</v>
      </c>
      <c r="H164" s="169">
        <v>387</v>
      </c>
      <c r="I164" s="169">
        <v>221</v>
      </c>
      <c r="J164" s="169">
        <v>166</v>
      </c>
      <c r="K164" s="169">
        <v>5869</v>
      </c>
      <c r="L164" s="169">
        <v>3224</v>
      </c>
      <c r="M164" s="169">
        <v>2645</v>
      </c>
      <c r="N164" s="169">
        <v>109</v>
      </c>
      <c r="O164" s="169">
        <v>31</v>
      </c>
      <c r="P164" s="169">
        <v>78</v>
      </c>
      <c r="Q164" s="205"/>
      <c r="R164" s="205">
        <f t="shared" si="18"/>
        <v>0</v>
      </c>
      <c r="S164" s="205">
        <f t="shared" si="19"/>
        <v>0</v>
      </c>
      <c r="T164" s="205">
        <f t="shared" si="20"/>
        <v>0</v>
      </c>
      <c r="U164" s="205">
        <f t="shared" si="21"/>
        <v>0</v>
      </c>
      <c r="V164" s="205">
        <f t="shared" si="22"/>
        <v>0</v>
      </c>
      <c r="W164" s="205"/>
      <c r="X164" s="205"/>
      <c r="Y164" s="205"/>
      <c r="Z164" s="205"/>
      <c r="AA164" s="205"/>
      <c r="AB164" s="205"/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  <c r="BI164" s="205"/>
      <c r="BJ164" s="205"/>
      <c r="BK164" s="205"/>
      <c r="BL164" s="205"/>
      <c r="BM164" s="205"/>
      <c r="BN164" s="205"/>
      <c r="BO164" s="205"/>
      <c r="BP164" s="205"/>
      <c r="BQ164" s="205"/>
      <c r="BR164" s="205"/>
      <c r="BS164" s="205"/>
      <c r="BT164" s="205"/>
      <c r="BU164" s="205"/>
      <c r="BV164" s="205"/>
      <c r="BW164" s="205"/>
      <c r="BX164" s="205"/>
      <c r="BY164" s="205"/>
      <c r="BZ164" s="205"/>
      <c r="CA164" s="205"/>
      <c r="CB164" s="205"/>
      <c r="CC164" s="205"/>
      <c r="CD164" s="205"/>
      <c r="CE164" s="205"/>
      <c r="CF164" s="205"/>
      <c r="CG164" s="205"/>
      <c r="CH164" s="205"/>
      <c r="CI164" s="205"/>
      <c r="CJ164" s="205"/>
      <c r="CK164" s="205"/>
      <c r="CL164" s="205"/>
      <c r="CM164" s="205"/>
      <c r="CN164" s="205"/>
      <c r="CO164" s="205"/>
      <c r="CP164" s="205"/>
      <c r="CQ164" s="205"/>
      <c r="CR164" s="205"/>
      <c r="CS164" s="205"/>
      <c r="CT164" s="205"/>
      <c r="CU164" s="205"/>
      <c r="CV164" s="205"/>
      <c r="CW164" s="205"/>
      <c r="CX164" s="205"/>
      <c r="CY164" s="205"/>
      <c r="CZ164" s="205"/>
      <c r="DA164" s="205"/>
      <c r="DB164" s="205"/>
      <c r="DC164" s="205"/>
      <c r="DD164" s="205"/>
      <c r="DE164" s="205"/>
      <c r="DF164" s="205"/>
      <c r="DG164" s="205"/>
      <c r="DH164" s="205"/>
      <c r="DI164" s="205"/>
      <c r="DJ164" s="205"/>
      <c r="DK164" s="205"/>
      <c r="DL164" s="205"/>
      <c r="DM164" s="205"/>
      <c r="DN164" s="205"/>
      <c r="DO164" s="205"/>
      <c r="DP164" s="205"/>
      <c r="DQ164" s="205"/>
      <c r="DR164" s="205"/>
      <c r="DS164" s="205"/>
      <c r="DT164" s="205"/>
      <c r="DU164" s="205"/>
      <c r="DV164" s="205"/>
      <c r="DW164" s="205"/>
      <c r="DX164" s="205"/>
      <c r="DY164" s="205"/>
      <c r="DZ164" s="205"/>
      <c r="EA164" s="205"/>
      <c r="EB164" s="205"/>
      <c r="EC164" s="205"/>
      <c r="ED164" s="205"/>
      <c r="EE164" s="205"/>
      <c r="EF164" s="205"/>
      <c r="EG164" s="205"/>
      <c r="EH164" s="205"/>
      <c r="EI164" s="205"/>
      <c r="EJ164" s="205"/>
      <c r="EK164" s="205"/>
      <c r="EL164" s="205"/>
      <c r="EM164" s="205"/>
      <c r="EN164" s="205"/>
      <c r="EO164" s="205"/>
      <c r="EP164" s="205"/>
      <c r="EQ164" s="205"/>
      <c r="ER164" s="205"/>
      <c r="ES164" s="205"/>
      <c r="ET164" s="205"/>
      <c r="EU164" s="205"/>
      <c r="EV164" s="205"/>
      <c r="EW164" s="205"/>
      <c r="EX164" s="205"/>
      <c r="EY164" s="205"/>
      <c r="EZ164" s="205"/>
      <c r="FA164" s="205"/>
      <c r="FB164" s="205"/>
      <c r="FC164" s="205"/>
      <c r="FD164" s="205"/>
      <c r="FE164" s="205"/>
      <c r="FF164" s="205"/>
      <c r="FG164" s="205"/>
      <c r="FH164" s="205"/>
      <c r="FI164" s="205"/>
      <c r="FJ164" s="205"/>
      <c r="FK164" s="205"/>
      <c r="FL164" s="205"/>
      <c r="FM164" s="205"/>
      <c r="FN164" s="205"/>
      <c r="FO164" s="205"/>
      <c r="FP164" s="205"/>
      <c r="FQ164" s="205"/>
      <c r="FR164" s="205"/>
      <c r="FS164" s="205"/>
      <c r="FT164" s="205"/>
      <c r="FU164" s="205"/>
      <c r="FV164" s="205"/>
      <c r="FW164" s="205"/>
      <c r="FX164" s="205"/>
      <c r="FY164" s="205"/>
      <c r="FZ164" s="205"/>
      <c r="GA164" s="205"/>
      <c r="GB164" s="205"/>
      <c r="GC164" s="205"/>
      <c r="GD164" s="205"/>
      <c r="GE164" s="205"/>
      <c r="GF164" s="205"/>
      <c r="GG164" s="205"/>
      <c r="GH164" s="205"/>
      <c r="GI164" s="205"/>
      <c r="GJ164" s="205"/>
      <c r="GK164" s="205"/>
      <c r="GL164" s="205"/>
      <c r="GM164" s="205"/>
      <c r="GN164" s="205"/>
      <c r="GO164" s="205"/>
      <c r="GP164" s="205"/>
      <c r="GQ164" s="205"/>
      <c r="GR164" s="205"/>
      <c r="GS164" s="205"/>
      <c r="GT164" s="205"/>
      <c r="GU164" s="205"/>
      <c r="GV164" s="205"/>
      <c r="GW164" s="205"/>
      <c r="GX164" s="205"/>
      <c r="GY164" s="205"/>
      <c r="GZ164" s="205"/>
      <c r="HA164" s="205"/>
      <c r="HB164" s="205"/>
      <c r="HC164" s="205"/>
      <c r="HD164" s="205"/>
      <c r="HE164" s="205"/>
      <c r="HF164" s="205"/>
      <c r="HG164" s="205"/>
      <c r="HH164" s="205"/>
      <c r="HI164" s="205"/>
      <c r="HJ164" s="205"/>
      <c r="HK164" s="205"/>
      <c r="HL164" s="144"/>
      <c r="HM164" s="144"/>
      <c r="HN164" s="144"/>
      <c r="HO164" s="144"/>
      <c r="HP164" s="144"/>
      <c r="HQ164" s="144"/>
      <c r="HR164" s="144"/>
      <c r="HS164" s="144"/>
      <c r="HT164" s="144"/>
      <c r="HU164" s="144"/>
      <c r="HV164" s="144"/>
      <c r="HW164" s="144"/>
      <c r="HX164" s="144"/>
      <c r="HY164" s="144"/>
      <c r="HZ164" s="144"/>
      <c r="IA164" s="144"/>
      <c r="IB164" s="144"/>
    </row>
    <row r="165" spans="1:236" ht="21" customHeight="1">
      <c r="A165" s="182" t="s">
        <v>502</v>
      </c>
      <c r="B165" s="171" t="s">
        <v>503</v>
      </c>
      <c r="C165" s="170" t="s">
        <v>504</v>
      </c>
      <c r="D165" s="161">
        <v>153</v>
      </c>
      <c r="E165" s="161">
        <v>7</v>
      </c>
      <c r="F165" s="161">
        <v>5</v>
      </c>
      <c r="G165" s="161">
        <v>2</v>
      </c>
      <c r="H165" s="172">
        <v>7</v>
      </c>
      <c r="I165" s="172">
        <v>5</v>
      </c>
      <c r="J165" s="172">
        <v>2</v>
      </c>
      <c r="K165" s="172">
        <v>0</v>
      </c>
      <c r="L165" s="172">
        <v>0</v>
      </c>
      <c r="M165" s="172">
        <v>0</v>
      </c>
      <c r="N165" s="172">
        <v>0</v>
      </c>
      <c r="O165" s="172">
        <v>0</v>
      </c>
      <c r="P165" s="172">
        <v>0</v>
      </c>
      <c r="R165" s="205">
        <f t="shared" si="18"/>
        <v>0</v>
      </c>
      <c r="S165" s="205">
        <f t="shared" si="19"/>
        <v>0</v>
      </c>
      <c r="T165" s="205">
        <f t="shared" si="20"/>
        <v>0</v>
      </c>
      <c r="U165" s="205">
        <f t="shared" si="21"/>
        <v>0</v>
      </c>
      <c r="V165" s="205">
        <f t="shared" si="22"/>
        <v>0</v>
      </c>
    </row>
    <row r="166" spans="1:236" ht="12" customHeight="1">
      <c r="A166" s="178" t="s">
        <v>502</v>
      </c>
      <c r="B166" s="174" t="s">
        <v>507</v>
      </c>
      <c r="C166" s="173" t="s">
        <v>508</v>
      </c>
      <c r="D166" s="161">
        <v>154</v>
      </c>
      <c r="E166" s="161">
        <v>20</v>
      </c>
      <c r="F166" s="161">
        <v>20</v>
      </c>
      <c r="G166" s="161">
        <v>0</v>
      </c>
      <c r="H166" s="172">
        <v>0</v>
      </c>
      <c r="I166" s="172">
        <v>0</v>
      </c>
      <c r="J166" s="172">
        <v>0</v>
      </c>
      <c r="K166" s="172">
        <v>20</v>
      </c>
      <c r="L166" s="172">
        <v>20</v>
      </c>
      <c r="M166" s="172">
        <v>0</v>
      </c>
      <c r="N166" s="172">
        <v>0</v>
      </c>
      <c r="O166" s="172">
        <v>0</v>
      </c>
      <c r="P166" s="172">
        <v>0</v>
      </c>
      <c r="R166" s="205">
        <f t="shared" si="18"/>
        <v>0</v>
      </c>
      <c r="S166" s="205">
        <f t="shared" si="19"/>
        <v>0</v>
      </c>
      <c r="T166" s="205">
        <f t="shared" si="20"/>
        <v>0</v>
      </c>
      <c r="U166" s="205">
        <f t="shared" si="21"/>
        <v>0</v>
      </c>
      <c r="V166" s="205">
        <f t="shared" si="22"/>
        <v>0</v>
      </c>
    </row>
    <row r="167" spans="1:236" ht="12" customHeight="1">
      <c r="A167" s="170" t="s">
        <v>502</v>
      </c>
      <c r="B167" s="171" t="s">
        <v>509</v>
      </c>
      <c r="C167" s="176" t="s">
        <v>724</v>
      </c>
      <c r="D167" s="161">
        <v>155</v>
      </c>
      <c r="E167" s="161">
        <v>93</v>
      </c>
      <c r="F167" s="161">
        <v>39</v>
      </c>
      <c r="G167" s="161">
        <v>54</v>
      </c>
      <c r="H167" s="172">
        <v>93</v>
      </c>
      <c r="I167" s="172">
        <v>39</v>
      </c>
      <c r="J167" s="172">
        <v>54</v>
      </c>
      <c r="K167" s="172">
        <v>0</v>
      </c>
      <c r="L167" s="172">
        <v>0</v>
      </c>
      <c r="M167" s="172">
        <v>0</v>
      </c>
      <c r="N167" s="172">
        <v>0</v>
      </c>
      <c r="O167" s="172">
        <v>0</v>
      </c>
      <c r="P167" s="172">
        <v>0</v>
      </c>
      <c r="R167" s="205">
        <f t="shared" si="18"/>
        <v>0</v>
      </c>
      <c r="S167" s="205">
        <f t="shared" si="19"/>
        <v>0</v>
      </c>
      <c r="T167" s="205">
        <f t="shared" si="20"/>
        <v>0</v>
      </c>
      <c r="U167" s="205">
        <f t="shared" si="21"/>
        <v>0</v>
      </c>
      <c r="V167" s="205">
        <f t="shared" si="22"/>
        <v>0</v>
      </c>
    </row>
    <row r="168" spans="1:236" ht="12" customHeight="1">
      <c r="A168" s="182" t="s">
        <v>502</v>
      </c>
      <c r="B168" s="171" t="s">
        <v>511</v>
      </c>
      <c r="C168" s="182" t="s">
        <v>725</v>
      </c>
      <c r="D168" s="161">
        <v>156</v>
      </c>
      <c r="E168" s="161">
        <v>1565</v>
      </c>
      <c r="F168" s="161">
        <v>1501</v>
      </c>
      <c r="G168" s="161">
        <v>64</v>
      </c>
      <c r="H168" s="172">
        <v>0</v>
      </c>
      <c r="I168" s="172">
        <v>0</v>
      </c>
      <c r="J168" s="172">
        <v>0</v>
      </c>
      <c r="K168" s="172">
        <v>1546</v>
      </c>
      <c r="L168" s="172">
        <v>1482</v>
      </c>
      <c r="M168" s="172">
        <v>64</v>
      </c>
      <c r="N168" s="172">
        <v>19</v>
      </c>
      <c r="O168" s="172">
        <v>19</v>
      </c>
      <c r="P168" s="172">
        <v>0</v>
      </c>
      <c r="R168" s="205">
        <f t="shared" si="18"/>
        <v>0</v>
      </c>
      <c r="S168" s="205">
        <f t="shared" si="19"/>
        <v>0</v>
      </c>
      <c r="T168" s="205">
        <f t="shared" si="20"/>
        <v>0</v>
      </c>
      <c r="U168" s="205">
        <f t="shared" si="21"/>
        <v>0</v>
      </c>
      <c r="V168" s="205">
        <f t="shared" si="22"/>
        <v>0</v>
      </c>
    </row>
    <row r="169" spans="1:236" ht="12" customHeight="1">
      <c r="A169" s="170" t="s">
        <v>726</v>
      </c>
      <c r="B169" s="210" t="s">
        <v>513</v>
      </c>
      <c r="C169" s="176" t="s">
        <v>727</v>
      </c>
      <c r="D169" s="161">
        <v>157</v>
      </c>
      <c r="E169" s="161">
        <v>57</v>
      </c>
      <c r="F169" s="161">
        <v>35</v>
      </c>
      <c r="G169" s="161">
        <v>22</v>
      </c>
      <c r="H169" s="172">
        <v>0</v>
      </c>
      <c r="I169" s="172">
        <v>0</v>
      </c>
      <c r="J169" s="172">
        <v>0</v>
      </c>
      <c r="K169" s="172">
        <v>57</v>
      </c>
      <c r="L169" s="172">
        <v>35</v>
      </c>
      <c r="M169" s="172">
        <v>22</v>
      </c>
      <c r="N169" s="172">
        <v>0</v>
      </c>
      <c r="O169" s="172">
        <v>0</v>
      </c>
      <c r="P169" s="172">
        <v>0</v>
      </c>
      <c r="R169" s="205">
        <f t="shared" si="18"/>
        <v>0</v>
      </c>
      <c r="S169" s="205">
        <f t="shared" si="19"/>
        <v>0</v>
      </c>
      <c r="T169" s="205">
        <f t="shared" si="20"/>
        <v>0</v>
      </c>
      <c r="U169" s="205">
        <f t="shared" si="21"/>
        <v>0</v>
      </c>
      <c r="V169" s="205">
        <f t="shared" si="22"/>
        <v>0</v>
      </c>
    </row>
    <row r="170" spans="1:236" ht="12" customHeight="1">
      <c r="A170" s="184" t="s">
        <v>502</v>
      </c>
      <c r="B170" s="214" t="s">
        <v>515</v>
      </c>
      <c r="C170" s="185" t="s">
        <v>728</v>
      </c>
      <c r="D170" s="161">
        <v>158</v>
      </c>
      <c r="E170" s="161">
        <v>21</v>
      </c>
      <c r="F170" s="161">
        <v>0</v>
      </c>
      <c r="G170" s="161">
        <v>21</v>
      </c>
      <c r="H170" s="172">
        <v>0</v>
      </c>
      <c r="I170" s="172">
        <v>0</v>
      </c>
      <c r="J170" s="172">
        <v>0</v>
      </c>
      <c r="K170" s="172">
        <v>21</v>
      </c>
      <c r="L170" s="172">
        <v>0</v>
      </c>
      <c r="M170" s="172">
        <v>21</v>
      </c>
      <c r="N170" s="172">
        <v>0</v>
      </c>
      <c r="O170" s="172">
        <v>0</v>
      </c>
      <c r="P170" s="172">
        <v>0</v>
      </c>
      <c r="R170" s="205">
        <f t="shared" si="18"/>
        <v>0</v>
      </c>
      <c r="S170" s="205">
        <f t="shared" si="19"/>
        <v>0</v>
      </c>
      <c r="T170" s="205">
        <f t="shared" si="20"/>
        <v>0</v>
      </c>
      <c r="U170" s="205">
        <f t="shared" si="21"/>
        <v>0</v>
      </c>
      <c r="V170" s="205">
        <f t="shared" si="22"/>
        <v>0</v>
      </c>
    </row>
    <row r="171" spans="1:236" ht="20.25" customHeight="1">
      <c r="A171" s="170" t="s">
        <v>502</v>
      </c>
      <c r="B171" s="171" t="s">
        <v>517</v>
      </c>
      <c r="C171" s="170" t="s">
        <v>518</v>
      </c>
      <c r="D171" s="161">
        <v>159</v>
      </c>
      <c r="E171" s="161">
        <v>132</v>
      </c>
      <c r="F171" s="161">
        <v>39</v>
      </c>
      <c r="G171" s="161">
        <v>93</v>
      </c>
      <c r="H171" s="172">
        <v>0</v>
      </c>
      <c r="I171" s="172">
        <v>0</v>
      </c>
      <c r="J171" s="172">
        <v>0</v>
      </c>
      <c r="K171" s="172">
        <v>132</v>
      </c>
      <c r="L171" s="172">
        <v>39</v>
      </c>
      <c r="M171" s="172">
        <v>93</v>
      </c>
      <c r="N171" s="172">
        <v>0</v>
      </c>
      <c r="O171" s="172">
        <v>0</v>
      </c>
      <c r="P171" s="172">
        <v>0</v>
      </c>
      <c r="R171" s="205">
        <f t="shared" si="18"/>
        <v>0</v>
      </c>
      <c r="S171" s="205">
        <f t="shared" si="19"/>
        <v>0</v>
      </c>
      <c r="T171" s="205">
        <f t="shared" si="20"/>
        <v>0</v>
      </c>
      <c r="U171" s="205">
        <f t="shared" si="21"/>
        <v>0</v>
      </c>
      <c r="V171" s="205">
        <f t="shared" si="22"/>
        <v>0</v>
      </c>
    </row>
    <row r="172" spans="1:236" ht="12" customHeight="1">
      <c r="A172" s="170" t="s">
        <v>502</v>
      </c>
      <c r="B172" s="171" t="s">
        <v>519</v>
      </c>
      <c r="C172" s="170" t="s">
        <v>520</v>
      </c>
      <c r="D172" s="161">
        <v>160</v>
      </c>
      <c r="E172" s="161">
        <v>38</v>
      </c>
      <c r="F172" s="161">
        <v>17</v>
      </c>
      <c r="G172" s="161">
        <v>21</v>
      </c>
      <c r="H172" s="172">
        <v>0</v>
      </c>
      <c r="I172" s="172">
        <v>0</v>
      </c>
      <c r="J172" s="172">
        <v>0</v>
      </c>
      <c r="K172" s="172">
        <v>38</v>
      </c>
      <c r="L172" s="172">
        <v>17</v>
      </c>
      <c r="M172" s="172">
        <v>21</v>
      </c>
      <c r="N172" s="172">
        <v>0</v>
      </c>
      <c r="O172" s="172">
        <v>0</v>
      </c>
      <c r="P172" s="172">
        <v>0</v>
      </c>
      <c r="R172" s="205">
        <f t="shared" si="18"/>
        <v>0</v>
      </c>
      <c r="S172" s="205">
        <f t="shared" si="19"/>
        <v>0</v>
      </c>
      <c r="T172" s="205">
        <f t="shared" si="20"/>
        <v>0</v>
      </c>
      <c r="U172" s="205">
        <f t="shared" si="21"/>
        <v>0</v>
      </c>
      <c r="V172" s="205">
        <f t="shared" si="22"/>
        <v>0</v>
      </c>
    </row>
    <row r="173" spans="1:236" ht="12" customHeight="1">
      <c r="A173" s="186" t="s">
        <v>502</v>
      </c>
      <c r="B173" s="183" t="s">
        <v>521</v>
      </c>
      <c r="C173" s="184" t="s">
        <v>522</v>
      </c>
      <c r="D173" s="161">
        <v>161</v>
      </c>
      <c r="E173" s="161">
        <v>7</v>
      </c>
      <c r="F173" s="161">
        <v>1</v>
      </c>
      <c r="G173" s="161">
        <v>6</v>
      </c>
      <c r="H173" s="172">
        <v>0</v>
      </c>
      <c r="I173" s="172">
        <v>0</v>
      </c>
      <c r="J173" s="172">
        <v>0</v>
      </c>
      <c r="K173" s="172">
        <v>7</v>
      </c>
      <c r="L173" s="172">
        <v>1</v>
      </c>
      <c r="M173" s="172">
        <v>6</v>
      </c>
      <c r="N173" s="172">
        <v>0</v>
      </c>
      <c r="O173" s="172">
        <v>0</v>
      </c>
      <c r="P173" s="172">
        <v>0</v>
      </c>
      <c r="R173" s="205">
        <f t="shared" si="18"/>
        <v>0</v>
      </c>
      <c r="S173" s="205">
        <f t="shared" si="19"/>
        <v>0</v>
      </c>
      <c r="T173" s="205">
        <f t="shared" si="20"/>
        <v>0</v>
      </c>
      <c r="U173" s="205">
        <f t="shared" si="21"/>
        <v>0</v>
      </c>
      <c r="V173" s="205">
        <f t="shared" si="22"/>
        <v>0</v>
      </c>
    </row>
    <row r="174" spans="1:236" ht="12" customHeight="1">
      <c r="A174" s="184" t="s">
        <v>502</v>
      </c>
      <c r="B174" s="214" t="s">
        <v>523</v>
      </c>
      <c r="C174" s="185" t="s">
        <v>729</v>
      </c>
      <c r="D174" s="161">
        <v>162</v>
      </c>
      <c r="E174" s="161">
        <v>4</v>
      </c>
      <c r="F174" s="161">
        <v>3</v>
      </c>
      <c r="G174" s="161">
        <v>1</v>
      </c>
      <c r="H174" s="172">
        <v>0</v>
      </c>
      <c r="I174" s="172">
        <v>0</v>
      </c>
      <c r="J174" s="172">
        <v>0</v>
      </c>
      <c r="K174" s="172">
        <v>4</v>
      </c>
      <c r="L174" s="172">
        <v>3</v>
      </c>
      <c r="M174" s="172">
        <v>1</v>
      </c>
      <c r="N174" s="172">
        <v>0</v>
      </c>
      <c r="O174" s="172">
        <v>0</v>
      </c>
      <c r="P174" s="172">
        <v>0</v>
      </c>
      <c r="R174" s="205">
        <f t="shared" si="18"/>
        <v>0</v>
      </c>
      <c r="S174" s="205">
        <f t="shared" si="19"/>
        <v>0</v>
      </c>
      <c r="T174" s="205">
        <f t="shared" si="20"/>
        <v>0</v>
      </c>
      <c r="U174" s="205">
        <f t="shared" si="21"/>
        <v>0</v>
      </c>
      <c r="V174" s="205">
        <f t="shared" si="22"/>
        <v>0</v>
      </c>
    </row>
    <row r="175" spans="1:236" ht="12" customHeight="1">
      <c r="A175" s="184" t="s">
        <v>502</v>
      </c>
      <c r="B175" s="214" t="s">
        <v>525</v>
      </c>
      <c r="C175" s="185" t="s">
        <v>526</v>
      </c>
      <c r="D175" s="161">
        <v>163</v>
      </c>
      <c r="E175" s="161">
        <v>36</v>
      </c>
      <c r="F175" s="161">
        <v>12</v>
      </c>
      <c r="G175" s="161">
        <v>24</v>
      </c>
      <c r="H175" s="172">
        <v>0</v>
      </c>
      <c r="I175" s="172">
        <v>0</v>
      </c>
      <c r="J175" s="172">
        <v>0</v>
      </c>
      <c r="K175" s="172">
        <v>36</v>
      </c>
      <c r="L175" s="172">
        <v>12</v>
      </c>
      <c r="M175" s="172">
        <v>24</v>
      </c>
      <c r="N175" s="172">
        <v>0</v>
      </c>
      <c r="O175" s="172">
        <v>0</v>
      </c>
      <c r="P175" s="172">
        <v>0</v>
      </c>
      <c r="R175" s="205">
        <f t="shared" si="18"/>
        <v>0</v>
      </c>
      <c r="S175" s="205">
        <f t="shared" si="19"/>
        <v>0</v>
      </c>
      <c r="T175" s="205">
        <f t="shared" si="20"/>
        <v>0</v>
      </c>
      <c r="U175" s="205">
        <f t="shared" si="21"/>
        <v>0</v>
      </c>
      <c r="V175" s="205">
        <f t="shared" si="22"/>
        <v>0</v>
      </c>
    </row>
    <row r="176" spans="1:236" ht="12" customHeight="1">
      <c r="A176" s="182" t="s">
        <v>502</v>
      </c>
      <c r="B176" s="171" t="s">
        <v>527</v>
      </c>
      <c r="C176" s="182" t="s">
        <v>528</v>
      </c>
      <c r="D176" s="161">
        <v>164</v>
      </c>
      <c r="E176" s="161">
        <v>137</v>
      </c>
      <c r="F176" s="161">
        <v>123</v>
      </c>
      <c r="G176" s="161">
        <v>14</v>
      </c>
      <c r="H176" s="172">
        <v>0</v>
      </c>
      <c r="I176" s="172">
        <v>0</v>
      </c>
      <c r="J176" s="172">
        <v>0</v>
      </c>
      <c r="K176" s="172">
        <v>137</v>
      </c>
      <c r="L176" s="172">
        <v>123</v>
      </c>
      <c r="M176" s="172">
        <v>14</v>
      </c>
      <c r="N176" s="172">
        <v>0</v>
      </c>
      <c r="O176" s="172">
        <v>0</v>
      </c>
      <c r="P176" s="172">
        <v>0</v>
      </c>
      <c r="R176" s="205">
        <f t="shared" si="18"/>
        <v>0</v>
      </c>
      <c r="S176" s="205">
        <f t="shared" si="19"/>
        <v>0</v>
      </c>
      <c r="T176" s="205">
        <f t="shared" si="20"/>
        <v>0</v>
      </c>
      <c r="U176" s="205">
        <f t="shared" si="21"/>
        <v>0</v>
      </c>
      <c r="V176" s="205">
        <f t="shared" si="22"/>
        <v>0</v>
      </c>
    </row>
    <row r="177" spans="1:22" ht="12" customHeight="1">
      <c r="A177" s="186" t="s">
        <v>502</v>
      </c>
      <c r="B177" s="171" t="s">
        <v>529</v>
      </c>
      <c r="C177" s="170" t="s">
        <v>530</v>
      </c>
      <c r="D177" s="161">
        <v>165</v>
      </c>
      <c r="E177" s="161">
        <v>10</v>
      </c>
      <c r="F177" s="161">
        <v>9</v>
      </c>
      <c r="G177" s="161">
        <v>1</v>
      </c>
      <c r="H177" s="172">
        <v>10</v>
      </c>
      <c r="I177" s="172">
        <v>9</v>
      </c>
      <c r="J177" s="172">
        <v>1</v>
      </c>
      <c r="K177" s="172">
        <v>0</v>
      </c>
      <c r="L177" s="172">
        <v>0</v>
      </c>
      <c r="M177" s="172">
        <v>0</v>
      </c>
      <c r="N177" s="172">
        <v>0</v>
      </c>
      <c r="O177" s="172">
        <v>0</v>
      </c>
      <c r="P177" s="172">
        <v>0</v>
      </c>
      <c r="R177" s="205">
        <f t="shared" si="18"/>
        <v>0</v>
      </c>
      <c r="S177" s="205">
        <f t="shared" si="19"/>
        <v>0</v>
      </c>
      <c r="T177" s="205">
        <f t="shared" si="20"/>
        <v>0</v>
      </c>
      <c r="U177" s="205">
        <f t="shared" si="21"/>
        <v>0</v>
      </c>
      <c r="V177" s="205">
        <f t="shared" si="22"/>
        <v>0</v>
      </c>
    </row>
    <row r="178" spans="1:22" ht="12" customHeight="1">
      <c r="A178" s="186" t="s">
        <v>502</v>
      </c>
      <c r="B178" s="171" t="s">
        <v>531</v>
      </c>
      <c r="C178" s="170" t="s">
        <v>730</v>
      </c>
      <c r="D178" s="161">
        <v>166</v>
      </c>
      <c r="E178" s="161">
        <v>38</v>
      </c>
      <c r="F178" s="161">
        <v>31</v>
      </c>
      <c r="G178" s="161">
        <v>7</v>
      </c>
      <c r="H178" s="172">
        <v>38</v>
      </c>
      <c r="I178" s="172">
        <v>31</v>
      </c>
      <c r="J178" s="172">
        <v>7</v>
      </c>
      <c r="K178" s="172">
        <v>0</v>
      </c>
      <c r="L178" s="172">
        <v>0</v>
      </c>
      <c r="M178" s="172">
        <v>0</v>
      </c>
      <c r="N178" s="172">
        <v>0</v>
      </c>
      <c r="O178" s="172">
        <v>0</v>
      </c>
      <c r="P178" s="172">
        <v>0</v>
      </c>
      <c r="R178" s="205">
        <f t="shared" si="18"/>
        <v>0</v>
      </c>
      <c r="S178" s="205">
        <f t="shared" si="19"/>
        <v>0</v>
      </c>
      <c r="T178" s="205">
        <f t="shared" si="20"/>
        <v>0</v>
      </c>
      <c r="U178" s="205">
        <f t="shared" si="21"/>
        <v>0</v>
      </c>
      <c r="V178" s="205">
        <f t="shared" si="22"/>
        <v>0</v>
      </c>
    </row>
    <row r="179" spans="1:22" ht="12" customHeight="1">
      <c r="A179" s="184" t="s">
        <v>502</v>
      </c>
      <c r="B179" s="214" t="s">
        <v>533</v>
      </c>
      <c r="C179" s="185" t="s">
        <v>534</v>
      </c>
      <c r="D179" s="161">
        <v>167</v>
      </c>
      <c r="E179" s="161">
        <v>30</v>
      </c>
      <c r="F179" s="161">
        <v>30</v>
      </c>
      <c r="G179" s="161">
        <v>0</v>
      </c>
      <c r="H179" s="172">
        <v>0</v>
      </c>
      <c r="I179" s="172">
        <v>0</v>
      </c>
      <c r="J179" s="172">
        <v>0</v>
      </c>
      <c r="K179" s="172">
        <v>30</v>
      </c>
      <c r="L179" s="172">
        <v>30</v>
      </c>
      <c r="M179" s="172">
        <v>0</v>
      </c>
      <c r="N179" s="172">
        <v>0</v>
      </c>
      <c r="O179" s="172">
        <v>0</v>
      </c>
      <c r="P179" s="172">
        <v>0</v>
      </c>
      <c r="R179" s="205">
        <f t="shared" si="18"/>
        <v>0</v>
      </c>
      <c r="S179" s="205">
        <f t="shared" si="19"/>
        <v>0</v>
      </c>
      <c r="T179" s="205">
        <f t="shared" si="20"/>
        <v>0</v>
      </c>
      <c r="U179" s="205">
        <f t="shared" si="21"/>
        <v>0</v>
      </c>
      <c r="V179" s="205">
        <f t="shared" si="22"/>
        <v>0</v>
      </c>
    </row>
    <row r="180" spans="1:22" ht="12" customHeight="1">
      <c r="A180" s="186" t="s">
        <v>502</v>
      </c>
      <c r="B180" s="171" t="s">
        <v>535</v>
      </c>
      <c r="C180" s="170" t="s">
        <v>731</v>
      </c>
      <c r="D180" s="161">
        <v>168</v>
      </c>
      <c r="E180" s="161">
        <v>105</v>
      </c>
      <c r="F180" s="161">
        <v>33</v>
      </c>
      <c r="G180" s="161">
        <v>72</v>
      </c>
      <c r="H180" s="172">
        <v>0</v>
      </c>
      <c r="I180" s="172">
        <v>0</v>
      </c>
      <c r="J180" s="172">
        <v>0</v>
      </c>
      <c r="K180" s="172">
        <v>105</v>
      </c>
      <c r="L180" s="172">
        <v>33</v>
      </c>
      <c r="M180" s="172">
        <v>72</v>
      </c>
      <c r="N180" s="172">
        <v>0</v>
      </c>
      <c r="O180" s="172">
        <v>0</v>
      </c>
      <c r="P180" s="172">
        <v>0</v>
      </c>
      <c r="R180" s="205">
        <f t="shared" si="18"/>
        <v>0</v>
      </c>
      <c r="S180" s="205">
        <f t="shared" si="19"/>
        <v>0</v>
      </c>
      <c r="T180" s="205">
        <f t="shared" si="20"/>
        <v>0</v>
      </c>
      <c r="U180" s="205">
        <f t="shared" si="21"/>
        <v>0</v>
      </c>
      <c r="V180" s="205">
        <f t="shared" si="22"/>
        <v>0</v>
      </c>
    </row>
    <row r="181" spans="1:22" ht="12" customHeight="1">
      <c r="A181" s="170" t="s">
        <v>502</v>
      </c>
      <c r="B181" s="171" t="s">
        <v>537</v>
      </c>
      <c r="C181" s="170" t="s">
        <v>732</v>
      </c>
      <c r="D181" s="161">
        <v>169</v>
      </c>
      <c r="E181" s="161">
        <v>17</v>
      </c>
      <c r="F181" s="161">
        <v>7</v>
      </c>
      <c r="G181" s="161">
        <v>10</v>
      </c>
      <c r="H181" s="172">
        <v>0</v>
      </c>
      <c r="I181" s="172">
        <v>0</v>
      </c>
      <c r="J181" s="172">
        <v>0</v>
      </c>
      <c r="K181" s="172">
        <v>17</v>
      </c>
      <c r="L181" s="172">
        <v>7</v>
      </c>
      <c r="M181" s="172">
        <v>10</v>
      </c>
      <c r="N181" s="172">
        <v>0</v>
      </c>
      <c r="O181" s="172">
        <v>0</v>
      </c>
      <c r="P181" s="172">
        <v>0</v>
      </c>
      <c r="R181" s="205">
        <f t="shared" si="18"/>
        <v>0</v>
      </c>
      <c r="S181" s="205">
        <f t="shared" si="19"/>
        <v>0</v>
      </c>
      <c r="T181" s="205">
        <f t="shared" si="20"/>
        <v>0</v>
      </c>
      <c r="U181" s="205">
        <f t="shared" si="21"/>
        <v>0</v>
      </c>
      <c r="V181" s="205">
        <f t="shared" si="22"/>
        <v>0</v>
      </c>
    </row>
    <row r="182" spans="1:22" ht="12" customHeight="1">
      <c r="A182" s="170" t="s">
        <v>502</v>
      </c>
      <c r="B182" s="171" t="s">
        <v>541</v>
      </c>
      <c r="C182" s="176" t="s">
        <v>542</v>
      </c>
      <c r="D182" s="161">
        <v>170</v>
      </c>
      <c r="E182" s="161">
        <v>997</v>
      </c>
      <c r="F182" s="161">
        <v>45</v>
      </c>
      <c r="G182" s="161">
        <v>952</v>
      </c>
      <c r="H182" s="172">
        <v>0</v>
      </c>
      <c r="I182" s="172">
        <v>0</v>
      </c>
      <c r="J182" s="172">
        <v>0</v>
      </c>
      <c r="K182" s="172">
        <v>959</v>
      </c>
      <c r="L182" s="172">
        <v>45</v>
      </c>
      <c r="M182" s="172">
        <v>914</v>
      </c>
      <c r="N182" s="172">
        <v>38</v>
      </c>
      <c r="O182" s="172">
        <v>0</v>
      </c>
      <c r="P182" s="172">
        <v>38</v>
      </c>
      <c r="R182" s="205">
        <f t="shared" si="18"/>
        <v>0</v>
      </c>
      <c r="S182" s="205">
        <f t="shared" si="19"/>
        <v>0</v>
      </c>
      <c r="T182" s="205">
        <f t="shared" si="20"/>
        <v>0</v>
      </c>
      <c r="U182" s="205">
        <f t="shared" si="21"/>
        <v>0</v>
      </c>
      <c r="V182" s="205">
        <f t="shared" si="22"/>
        <v>0</v>
      </c>
    </row>
    <row r="183" spans="1:22" ht="12" customHeight="1">
      <c r="A183" s="170" t="s">
        <v>502</v>
      </c>
      <c r="B183" s="171" t="s">
        <v>539</v>
      </c>
      <c r="C183" s="170" t="s">
        <v>540</v>
      </c>
      <c r="D183" s="161">
        <v>171</v>
      </c>
      <c r="E183" s="161">
        <v>15</v>
      </c>
      <c r="F183" s="161">
        <v>0</v>
      </c>
      <c r="G183" s="161">
        <v>15</v>
      </c>
      <c r="H183" s="172">
        <v>15</v>
      </c>
      <c r="I183" s="172">
        <v>0</v>
      </c>
      <c r="J183" s="172">
        <v>15</v>
      </c>
      <c r="K183" s="172">
        <v>0</v>
      </c>
      <c r="L183" s="172">
        <v>0</v>
      </c>
      <c r="M183" s="172">
        <v>0</v>
      </c>
      <c r="N183" s="172">
        <v>0</v>
      </c>
      <c r="O183" s="172">
        <v>0</v>
      </c>
      <c r="P183" s="172">
        <v>0</v>
      </c>
      <c r="R183" s="205">
        <f t="shared" si="18"/>
        <v>0</v>
      </c>
      <c r="S183" s="205">
        <f t="shared" si="19"/>
        <v>0</v>
      </c>
      <c r="T183" s="205">
        <f t="shared" si="20"/>
        <v>0</v>
      </c>
      <c r="U183" s="205">
        <f t="shared" si="21"/>
        <v>0</v>
      </c>
      <c r="V183" s="205">
        <f t="shared" si="22"/>
        <v>0</v>
      </c>
    </row>
    <row r="184" spans="1:22" ht="12" customHeight="1">
      <c r="A184" s="176" t="s">
        <v>502</v>
      </c>
      <c r="B184" s="175" t="s">
        <v>547</v>
      </c>
      <c r="C184" s="176" t="s">
        <v>733</v>
      </c>
      <c r="D184" s="161">
        <v>172</v>
      </c>
      <c r="E184" s="161">
        <v>52</v>
      </c>
      <c r="F184" s="161">
        <v>7</v>
      </c>
      <c r="G184" s="161">
        <v>45</v>
      </c>
      <c r="H184" s="172">
        <v>0</v>
      </c>
      <c r="I184" s="172">
        <v>0</v>
      </c>
      <c r="J184" s="172">
        <v>0</v>
      </c>
      <c r="K184" s="172">
        <v>52</v>
      </c>
      <c r="L184" s="172">
        <v>7</v>
      </c>
      <c r="M184" s="172">
        <v>45</v>
      </c>
      <c r="N184" s="172">
        <v>0</v>
      </c>
      <c r="O184" s="172">
        <v>0</v>
      </c>
      <c r="P184" s="172">
        <v>0</v>
      </c>
      <c r="R184" s="205">
        <f t="shared" si="18"/>
        <v>0</v>
      </c>
      <c r="S184" s="205">
        <f t="shared" si="19"/>
        <v>0</v>
      </c>
      <c r="T184" s="205">
        <f t="shared" si="20"/>
        <v>0</v>
      </c>
      <c r="U184" s="205">
        <f t="shared" si="21"/>
        <v>0</v>
      </c>
      <c r="V184" s="205">
        <f t="shared" si="22"/>
        <v>0</v>
      </c>
    </row>
    <row r="185" spans="1:22" ht="12" customHeight="1">
      <c r="A185" s="170" t="s">
        <v>502</v>
      </c>
      <c r="B185" s="171" t="s">
        <v>543</v>
      </c>
      <c r="C185" s="170" t="s">
        <v>544</v>
      </c>
      <c r="D185" s="161">
        <v>173</v>
      </c>
      <c r="E185" s="161">
        <v>25</v>
      </c>
      <c r="F185" s="161">
        <v>11</v>
      </c>
      <c r="G185" s="161">
        <v>14</v>
      </c>
      <c r="H185" s="172">
        <v>0</v>
      </c>
      <c r="I185" s="172">
        <v>0</v>
      </c>
      <c r="J185" s="172">
        <v>0</v>
      </c>
      <c r="K185" s="172">
        <v>25</v>
      </c>
      <c r="L185" s="172">
        <v>11</v>
      </c>
      <c r="M185" s="172">
        <v>14</v>
      </c>
      <c r="N185" s="172">
        <v>0</v>
      </c>
      <c r="O185" s="172">
        <v>0</v>
      </c>
      <c r="P185" s="172">
        <v>0</v>
      </c>
      <c r="R185" s="205">
        <f t="shared" si="18"/>
        <v>0</v>
      </c>
      <c r="S185" s="205">
        <f t="shared" si="19"/>
        <v>0</v>
      </c>
      <c r="T185" s="205">
        <f t="shared" si="20"/>
        <v>0</v>
      </c>
      <c r="U185" s="205">
        <f t="shared" si="21"/>
        <v>0</v>
      </c>
      <c r="V185" s="205">
        <f t="shared" si="22"/>
        <v>0</v>
      </c>
    </row>
    <row r="186" spans="1:22" ht="12" customHeight="1">
      <c r="A186" s="186" t="s">
        <v>734</v>
      </c>
      <c r="B186" s="171" t="s">
        <v>549</v>
      </c>
      <c r="C186" s="218" t="s">
        <v>735</v>
      </c>
      <c r="D186" s="161">
        <v>174</v>
      </c>
      <c r="E186" s="161">
        <v>260</v>
      </c>
      <c r="F186" s="161">
        <v>72</v>
      </c>
      <c r="G186" s="161">
        <v>188</v>
      </c>
      <c r="H186" s="172">
        <v>0</v>
      </c>
      <c r="I186" s="172">
        <v>0</v>
      </c>
      <c r="J186" s="172">
        <v>0</v>
      </c>
      <c r="K186" s="172">
        <v>260</v>
      </c>
      <c r="L186" s="172">
        <v>72</v>
      </c>
      <c r="M186" s="172">
        <v>188</v>
      </c>
      <c r="N186" s="172">
        <v>0</v>
      </c>
      <c r="O186" s="172">
        <v>0</v>
      </c>
      <c r="P186" s="172">
        <v>0</v>
      </c>
      <c r="R186" s="205">
        <f t="shared" si="18"/>
        <v>0</v>
      </c>
      <c r="S186" s="205">
        <f t="shared" si="19"/>
        <v>0</v>
      </c>
      <c r="T186" s="205">
        <f t="shared" si="20"/>
        <v>0</v>
      </c>
      <c r="U186" s="205">
        <f t="shared" si="21"/>
        <v>0</v>
      </c>
      <c r="V186" s="205">
        <f t="shared" si="22"/>
        <v>0</v>
      </c>
    </row>
    <row r="187" spans="1:22" ht="12" customHeight="1">
      <c r="A187" s="182" t="s">
        <v>502</v>
      </c>
      <c r="B187" s="177" t="s">
        <v>551</v>
      </c>
      <c r="C187" s="184" t="s">
        <v>736</v>
      </c>
      <c r="D187" s="161">
        <v>175</v>
      </c>
      <c r="E187" s="161">
        <v>231</v>
      </c>
      <c r="F187" s="161">
        <v>40</v>
      </c>
      <c r="G187" s="161">
        <v>191</v>
      </c>
      <c r="H187" s="172">
        <v>0</v>
      </c>
      <c r="I187" s="172">
        <v>0</v>
      </c>
      <c r="J187" s="172">
        <v>0</v>
      </c>
      <c r="K187" s="172">
        <v>231</v>
      </c>
      <c r="L187" s="172">
        <v>40</v>
      </c>
      <c r="M187" s="172">
        <v>191</v>
      </c>
      <c r="N187" s="172">
        <v>0</v>
      </c>
      <c r="O187" s="172">
        <v>0</v>
      </c>
      <c r="P187" s="172">
        <v>0</v>
      </c>
      <c r="R187" s="205">
        <f t="shared" si="18"/>
        <v>0</v>
      </c>
      <c r="S187" s="205">
        <f t="shared" si="19"/>
        <v>0</v>
      </c>
      <c r="T187" s="205">
        <f t="shared" si="20"/>
        <v>0</v>
      </c>
      <c r="U187" s="205">
        <f t="shared" si="21"/>
        <v>0</v>
      </c>
      <c r="V187" s="205">
        <f t="shared" si="22"/>
        <v>0</v>
      </c>
    </row>
    <row r="188" spans="1:22" ht="12" customHeight="1">
      <c r="A188" s="170" t="s">
        <v>502</v>
      </c>
      <c r="B188" s="181" t="s">
        <v>553</v>
      </c>
      <c r="C188" s="170" t="s">
        <v>554</v>
      </c>
      <c r="D188" s="161">
        <v>176</v>
      </c>
      <c r="E188" s="161">
        <v>1651</v>
      </c>
      <c r="F188" s="161">
        <v>756</v>
      </c>
      <c r="G188" s="161">
        <v>895</v>
      </c>
      <c r="H188" s="172">
        <v>0</v>
      </c>
      <c r="I188" s="172">
        <v>0</v>
      </c>
      <c r="J188" s="172">
        <v>0</v>
      </c>
      <c r="K188" s="172">
        <v>1599</v>
      </c>
      <c r="L188" s="172">
        <v>744</v>
      </c>
      <c r="M188" s="172">
        <v>855</v>
      </c>
      <c r="N188" s="172">
        <v>52</v>
      </c>
      <c r="O188" s="172">
        <v>12</v>
      </c>
      <c r="P188" s="172">
        <v>40</v>
      </c>
      <c r="R188" s="205">
        <f t="shared" si="18"/>
        <v>0</v>
      </c>
      <c r="S188" s="205">
        <f t="shared" si="19"/>
        <v>0</v>
      </c>
      <c r="T188" s="205">
        <f t="shared" si="20"/>
        <v>0</v>
      </c>
      <c r="U188" s="205">
        <f t="shared" si="21"/>
        <v>0</v>
      </c>
      <c r="V188" s="205">
        <f t="shared" si="22"/>
        <v>0</v>
      </c>
    </row>
    <row r="189" spans="1:22" ht="26.25" customHeight="1">
      <c r="A189" s="182" t="s">
        <v>502</v>
      </c>
      <c r="B189" s="177" t="s">
        <v>555</v>
      </c>
      <c r="C189" s="184" t="s">
        <v>556</v>
      </c>
      <c r="D189" s="161">
        <v>177</v>
      </c>
      <c r="E189" s="161">
        <v>7</v>
      </c>
      <c r="F189" s="161">
        <v>0</v>
      </c>
      <c r="G189" s="161">
        <v>7</v>
      </c>
      <c r="H189" s="172">
        <v>7</v>
      </c>
      <c r="I189" s="172">
        <v>0</v>
      </c>
      <c r="J189" s="172">
        <v>7</v>
      </c>
      <c r="K189" s="172">
        <v>0</v>
      </c>
      <c r="L189" s="172">
        <v>0</v>
      </c>
      <c r="M189" s="172">
        <v>0</v>
      </c>
      <c r="N189" s="172">
        <v>0</v>
      </c>
      <c r="O189" s="172">
        <v>0</v>
      </c>
      <c r="P189" s="172">
        <v>0</v>
      </c>
      <c r="R189" s="205">
        <f t="shared" si="18"/>
        <v>0</v>
      </c>
      <c r="S189" s="205">
        <f t="shared" si="19"/>
        <v>0</v>
      </c>
      <c r="T189" s="205">
        <f t="shared" si="20"/>
        <v>0</v>
      </c>
      <c r="U189" s="205">
        <f t="shared" si="21"/>
        <v>0</v>
      </c>
      <c r="V189" s="205">
        <f t="shared" si="22"/>
        <v>0</v>
      </c>
    </row>
    <row r="190" spans="1:22" ht="12" customHeight="1">
      <c r="A190" s="192" t="s">
        <v>502</v>
      </c>
      <c r="B190" s="171" t="s">
        <v>557</v>
      </c>
      <c r="C190" s="170" t="s">
        <v>558</v>
      </c>
      <c r="D190" s="161">
        <v>178</v>
      </c>
      <c r="E190" s="161">
        <v>72</v>
      </c>
      <c r="F190" s="161">
        <v>69</v>
      </c>
      <c r="G190" s="161">
        <v>3</v>
      </c>
      <c r="H190" s="172">
        <v>0</v>
      </c>
      <c r="I190" s="172">
        <v>0</v>
      </c>
      <c r="J190" s="172">
        <v>0</v>
      </c>
      <c r="K190" s="172">
        <v>72</v>
      </c>
      <c r="L190" s="172">
        <v>69</v>
      </c>
      <c r="M190" s="172">
        <v>3</v>
      </c>
      <c r="N190" s="172">
        <v>0</v>
      </c>
      <c r="O190" s="172">
        <v>0</v>
      </c>
      <c r="P190" s="172">
        <v>0</v>
      </c>
      <c r="R190" s="205">
        <f t="shared" si="18"/>
        <v>0</v>
      </c>
      <c r="S190" s="205">
        <f t="shared" si="19"/>
        <v>0</v>
      </c>
      <c r="T190" s="205">
        <f t="shared" si="20"/>
        <v>0</v>
      </c>
      <c r="U190" s="205">
        <f t="shared" si="21"/>
        <v>0</v>
      </c>
      <c r="V190" s="205">
        <f t="shared" si="22"/>
        <v>0</v>
      </c>
    </row>
    <row r="191" spans="1:22" ht="12" customHeight="1">
      <c r="A191" s="170" t="s">
        <v>502</v>
      </c>
      <c r="B191" s="171" t="s">
        <v>559</v>
      </c>
      <c r="C191" s="170" t="s">
        <v>560</v>
      </c>
      <c r="D191" s="161">
        <v>179</v>
      </c>
      <c r="E191" s="161">
        <v>86</v>
      </c>
      <c r="F191" s="161">
        <v>48</v>
      </c>
      <c r="G191" s="161">
        <v>38</v>
      </c>
      <c r="H191" s="172">
        <v>0</v>
      </c>
      <c r="I191" s="172">
        <v>0</v>
      </c>
      <c r="J191" s="172">
        <v>0</v>
      </c>
      <c r="K191" s="172">
        <v>86</v>
      </c>
      <c r="L191" s="172">
        <v>48</v>
      </c>
      <c r="M191" s="172">
        <v>38</v>
      </c>
      <c r="N191" s="172">
        <v>0</v>
      </c>
      <c r="O191" s="172">
        <v>0</v>
      </c>
      <c r="P191" s="172">
        <v>0</v>
      </c>
      <c r="R191" s="205">
        <f t="shared" si="18"/>
        <v>0</v>
      </c>
      <c r="S191" s="205">
        <f t="shared" si="19"/>
        <v>0</v>
      </c>
      <c r="T191" s="205">
        <f t="shared" si="20"/>
        <v>0</v>
      </c>
      <c r="U191" s="205">
        <f t="shared" si="21"/>
        <v>0</v>
      </c>
      <c r="V191" s="205">
        <f t="shared" si="22"/>
        <v>0</v>
      </c>
    </row>
    <row r="192" spans="1:22" ht="12" customHeight="1">
      <c r="A192" s="182" t="s">
        <v>502</v>
      </c>
      <c r="B192" s="177" t="s">
        <v>563</v>
      </c>
      <c r="C192" s="184" t="s">
        <v>564</v>
      </c>
      <c r="D192" s="161">
        <v>180</v>
      </c>
      <c r="E192" s="161">
        <v>128</v>
      </c>
      <c r="F192" s="161">
        <v>55</v>
      </c>
      <c r="G192" s="161">
        <v>73</v>
      </c>
      <c r="H192" s="172">
        <v>128</v>
      </c>
      <c r="I192" s="172">
        <v>55</v>
      </c>
      <c r="J192" s="172">
        <v>73</v>
      </c>
      <c r="K192" s="172">
        <v>0</v>
      </c>
      <c r="L192" s="172">
        <v>0</v>
      </c>
      <c r="M192" s="172">
        <v>0</v>
      </c>
      <c r="N192" s="172">
        <v>0</v>
      </c>
      <c r="O192" s="172">
        <v>0</v>
      </c>
      <c r="P192" s="172">
        <v>0</v>
      </c>
      <c r="R192" s="205">
        <f t="shared" si="18"/>
        <v>0</v>
      </c>
      <c r="S192" s="205">
        <f t="shared" si="19"/>
        <v>0</v>
      </c>
      <c r="T192" s="205">
        <f t="shared" si="20"/>
        <v>0</v>
      </c>
      <c r="U192" s="205">
        <f t="shared" si="21"/>
        <v>0</v>
      </c>
      <c r="V192" s="205">
        <f t="shared" si="22"/>
        <v>0</v>
      </c>
    </row>
    <row r="193" spans="1:236" ht="12" customHeight="1">
      <c r="A193" s="170" t="s">
        <v>502</v>
      </c>
      <c r="B193" s="171" t="s">
        <v>565</v>
      </c>
      <c r="C193" s="170" t="s">
        <v>566</v>
      </c>
      <c r="D193" s="161">
        <v>181</v>
      </c>
      <c r="E193" s="161">
        <v>43</v>
      </c>
      <c r="F193" s="161">
        <v>43</v>
      </c>
      <c r="G193" s="161">
        <v>0</v>
      </c>
      <c r="H193" s="172">
        <v>0</v>
      </c>
      <c r="I193" s="172">
        <v>0</v>
      </c>
      <c r="J193" s="172">
        <v>0</v>
      </c>
      <c r="K193" s="172">
        <v>43</v>
      </c>
      <c r="L193" s="172">
        <v>43</v>
      </c>
      <c r="M193" s="172">
        <v>0</v>
      </c>
      <c r="N193" s="172">
        <v>0</v>
      </c>
      <c r="O193" s="172">
        <v>0</v>
      </c>
      <c r="P193" s="172">
        <v>0</v>
      </c>
      <c r="R193" s="205">
        <f t="shared" si="18"/>
        <v>0</v>
      </c>
      <c r="S193" s="205">
        <f t="shared" si="19"/>
        <v>0</v>
      </c>
      <c r="T193" s="205">
        <f t="shared" si="20"/>
        <v>0</v>
      </c>
      <c r="U193" s="205">
        <f t="shared" si="21"/>
        <v>0</v>
      </c>
      <c r="V193" s="205">
        <f t="shared" si="22"/>
        <v>0</v>
      </c>
    </row>
    <row r="194" spans="1:236" ht="22.5" customHeight="1">
      <c r="A194" s="170" t="s">
        <v>502</v>
      </c>
      <c r="B194" s="171" t="s">
        <v>569</v>
      </c>
      <c r="C194" s="170" t="s">
        <v>737</v>
      </c>
      <c r="D194" s="161">
        <v>182</v>
      </c>
      <c r="E194" s="161">
        <v>4</v>
      </c>
      <c r="F194" s="161">
        <v>4</v>
      </c>
      <c r="G194" s="161">
        <v>0</v>
      </c>
      <c r="H194" s="172">
        <v>4</v>
      </c>
      <c r="I194" s="172">
        <v>4</v>
      </c>
      <c r="J194" s="172">
        <v>0</v>
      </c>
      <c r="K194" s="172">
        <v>0</v>
      </c>
      <c r="L194" s="172">
        <v>0</v>
      </c>
      <c r="M194" s="172">
        <v>0</v>
      </c>
      <c r="N194" s="172">
        <v>0</v>
      </c>
      <c r="O194" s="172">
        <v>0</v>
      </c>
      <c r="P194" s="172">
        <v>0</v>
      </c>
      <c r="R194" s="205">
        <f t="shared" si="18"/>
        <v>0</v>
      </c>
      <c r="S194" s="205">
        <f t="shared" si="19"/>
        <v>0</v>
      </c>
      <c r="T194" s="205">
        <f t="shared" si="20"/>
        <v>0</v>
      </c>
      <c r="U194" s="205">
        <f t="shared" si="21"/>
        <v>0</v>
      </c>
      <c r="V194" s="205">
        <f t="shared" si="22"/>
        <v>0</v>
      </c>
    </row>
    <row r="195" spans="1:236" ht="12" customHeight="1">
      <c r="A195" s="170" t="s">
        <v>502</v>
      </c>
      <c r="B195" s="171" t="s">
        <v>571</v>
      </c>
      <c r="C195" s="170" t="s">
        <v>572</v>
      </c>
      <c r="D195" s="161">
        <v>183</v>
      </c>
      <c r="E195" s="161">
        <v>33</v>
      </c>
      <c r="F195" s="161">
        <v>31</v>
      </c>
      <c r="G195" s="161">
        <v>2</v>
      </c>
      <c r="H195" s="172">
        <v>0</v>
      </c>
      <c r="I195" s="172">
        <v>0</v>
      </c>
      <c r="J195" s="172">
        <v>0</v>
      </c>
      <c r="K195" s="172">
        <v>33</v>
      </c>
      <c r="L195" s="172">
        <v>31</v>
      </c>
      <c r="M195" s="172">
        <v>2</v>
      </c>
      <c r="N195" s="172">
        <v>0</v>
      </c>
      <c r="O195" s="172">
        <v>0</v>
      </c>
      <c r="P195" s="172">
        <v>0</v>
      </c>
      <c r="R195" s="205">
        <f t="shared" si="18"/>
        <v>0</v>
      </c>
      <c r="S195" s="205">
        <f t="shared" si="19"/>
        <v>0</v>
      </c>
      <c r="T195" s="205">
        <f t="shared" si="20"/>
        <v>0</v>
      </c>
      <c r="U195" s="205">
        <f t="shared" si="21"/>
        <v>0</v>
      </c>
      <c r="V195" s="205">
        <f t="shared" si="22"/>
        <v>0</v>
      </c>
    </row>
    <row r="196" spans="1:236" ht="12" customHeight="1">
      <c r="A196" s="182" t="s">
        <v>502</v>
      </c>
      <c r="B196" s="177" t="s">
        <v>573</v>
      </c>
      <c r="C196" s="178" t="s">
        <v>574</v>
      </c>
      <c r="D196" s="161">
        <v>184</v>
      </c>
      <c r="E196" s="161">
        <v>14</v>
      </c>
      <c r="F196" s="161">
        <v>9</v>
      </c>
      <c r="G196" s="161">
        <v>5</v>
      </c>
      <c r="H196" s="172">
        <v>0</v>
      </c>
      <c r="I196" s="172">
        <v>0</v>
      </c>
      <c r="J196" s="172">
        <v>0</v>
      </c>
      <c r="K196" s="172">
        <v>14</v>
      </c>
      <c r="L196" s="172">
        <v>9</v>
      </c>
      <c r="M196" s="172">
        <v>5</v>
      </c>
      <c r="N196" s="172">
        <v>0</v>
      </c>
      <c r="O196" s="172">
        <v>0</v>
      </c>
      <c r="P196" s="172">
        <v>0</v>
      </c>
      <c r="R196" s="205">
        <f t="shared" si="18"/>
        <v>0</v>
      </c>
      <c r="S196" s="205">
        <f t="shared" si="19"/>
        <v>0</v>
      </c>
      <c r="T196" s="205">
        <f t="shared" si="20"/>
        <v>0</v>
      </c>
      <c r="U196" s="205">
        <f t="shared" si="21"/>
        <v>0</v>
      </c>
      <c r="V196" s="205">
        <f t="shared" si="22"/>
        <v>0</v>
      </c>
    </row>
    <row r="197" spans="1:236" ht="12" customHeight="1">
      <c r="A197" s="182" t="s">
        <v>502</v>
      </c>
      <c r="B197" s="177" t="s">
        <v>577</v>
      </c>
      <c r="C197" s="178" t="s">
        <v>578</v>
      </c>
      <c r="D197" s="161">
        <v>185</v>
      </c>
      <c r="E197" s="161">
        <v>335</v>
      </c>
      <c r="F197" s="161">
        <v>298</v>
      </c>
      <c r="G197" s="161">
        <v>37</v>
      </c>
      <c r="H197" s="172">
        <v>0</v>
      </c>
      <c r="I197" s="172">
        <v>0</v>
      </c>
      <c r="J197" s="172">
        <v>0</v>
      </c>
      <c r="K197" s="172">
        <v>335</v>
      </c>
      <c r="L197" s="172">
        <v>298</v>
      </c>
      <c r="M197" s="172">
        <v>37</v>
      </c>
      <c r="N197" s="172">
        <v>0</v>
      </c>
      <c r="O197" s="172">
        <v>0</v>
      </c>
      <c r="P197" s="172">
        <v>0</v>
      </c>
      <c r="R197" s="205">
        <f t="shared" si="18"/>
        <v>0</v>
      </c>
      <c r="S197" s="205">
        <f t="shared" si="19"/>
        <v>0</v>
      </c>
      <c r="T197" s="205">
        <f t="shared" si="20"/>
        <v>0</v>
      </c>
      <c r="U197" s="205">
        <f t="shared" si="21"/>
        <v>0</v>
      </c>
      <c r="V197" s="205">
        <f t="shared" si="22"/>
        <v>0</v>
      </c>
    </row>
    <row r="198" spans="1:236" ht="12" customHeight="1">
      <c r="A198" s="182" t="s">
        <v>502</v>
      </c>
      <c r="B198" s="177" t="s">
        <v>579</v>
      </c>
      <c r="C198" s="178" t="s">
        <v>580</v>
      </c>
      <c r="D198" s="161">
        <v>186</v>
      </c>
      <c r="E198" s="161">
        <v>85</v>
      </c>
      <c r="F198" s="161">
        <v>78</v>
      </c>
      <c r="G198" s="161">
        <v>7</v>
      </c>
      <c r="H198" s="172">
        <v>85</v>
      </c>
      <c r="I198" s="172">
        <v>78</v>
      </c>
      <c r="J198" s="172">
        <v>7</v>
      </c>
      <c r="K198" s="172">
        <v>0</v>
      </c>
      <c r="L198" s="172">
        <v>0</v>
      </c>
      <c r="M198" s="172">
        <v>0</v>
      </c>
      <c r="N198" s="172">
        <v>0</v>
      </c>
      <c r="O198" s="172">
        <v>0</v>
      </c>
      <c r="P198" s="172">
        <v>0</v>
      </c>
      <c r="R198" s="205">
        <f t="shared" si="18"/>
        <v>0</v>
      </c>
      <c r="S198" s="205">
        <f t="shared" si="19"/>
        <v>0</v>
      </c>
      <c r="T198" s="205">
        <f t="shared" si="20"/>
        <v>0</v>
      </c>
      <c r="U198" s="205">
        <f t="shared" si="21"/>
        <v>0</v>
      </c>
      <c r="V198" s="205">
        <f t="shared" si="22"/>
        <v>0</v>
      </c>
    </row>
    <row r="199" spans="1:236" ht="12" customHeight="1">
      <c r="A199" s="170" t="s">
        <v>726</v>
      </c>
      <c r="B199" s="175" t="s">
        <v>581</v>
      </c>
      <c r="C199" s="176" t="s">
        <v>582</v>
      </c>
      <c r="D199" s="161">
        <v>187</v>
      </c>
      <c r="E199" s="161">
        <v>10</v>
      </c>
      <c r="F199" s="161">
        <v>5</v>
      </c>
      <c r="G199" s="161">
        <v>5</v>
      </c>
      <c r="H199" s="172">
        <v>0</v>
      </c>
      <c r="I199" s="172">
        <v>0</v>
      </c>
      <c r="J199" s="172">
        <v>0</v>
      </c>
      <c r="K199" s="172">
        <v>10</v>
      </c>
      <c r="L199" s="172">
        <v>5</v>
      </c>
      <c r="M199" s="172">
        <v>5</v>
      </c>
      <c r="N199" s="172">
        <v>0</v>
      </c>
      <c r="O199" s="172">
        <v>0</v>
      </c>
      <c r="P199" s="172">
        <v>0</v>
      </c>
      <c r="R199" s="205">
        <f t="shared" si="18"/>
        <v>0</v>
      </c>
      <c r="S199" s="205">
        <f t="shared" si="19"/>
        <v>0</v>
      </c>
      <c r="T199" s="205">
        <f t="shared" si="20"/>
        <v>0</v>
      </c>
      <c r="U199" s="205">
        <f t="shared" si="21"/>
        <v>0</v>
      </c>
      <c r="V199" s="205">
        <f t="shared" si="22"/>
        <v>0</v>
      </c>
    </row>
    <row r="200" spans="1:236" s="145" customFormat="1" ht="12" customHeight="1">
      <c r="A200" s="783" t="s">
        <v>583</v>
      </c>
      <c r="B200" s="784"/>
      <c r="C200" s="785"/>
      <c r="D200" s="169">
        <v>188</v>
      </c>
      <c r="E200" s="169">
        <v>129</v>
      </c>
      <c r="F200" s="169">
        <v>50</v>
      </c>
      <c r="G200" s="169">
        <v>79</v>
      </c>
      <c r="H200" s="169">
        <f>+I200+J200</f>
        <v>0</v>
      </c>
      <c r="I200" s="169">
        <v>0</v>
      </c>
      <c r="J200" s="169">
        <v>0</v>
      </c>
      <c r="K200" s="169">
        <v>129</v>
      </c>
      <c r="L200" s="169">
        <v>50</v>
      </c>
      <c r="M200" s="169">
        <v>79</v>
      </c>
      <c r="N200" s="169">
        <f>+O200+P200</f>
        <v>0</v>
      </c>
      <c r="O200" s="169">
        <v>0</v>
      </c>
      <c r="P200" s="169">
        <v>0</v>
      </c>
      <c r="Q200" s="205"/>
      <c r="R200" s="205">
        <f t="shared" si="18"/>
        <v>0</v>
      </c>
      <c r="S200" s="205">
        <f t="shared" si="19"/>
        <v>0</v>
      </c>
      <c r="T200" s="205">
        <f t="shared" si="20"/>
        <v>0</v>
      </c>
      <c r="U200" s="205">
        <f t="shared" si="21"/>
        <v>0</v>
      </c>
      <c r="V200" s="205">
        <f t="shared" si="22"/>
        <v>0</v>
      </c>
      <c r="W200" s="205"/>
      <c r="X200" s="205"/>
      <c r="Y200" s="205"/>
      <c r="Z200" s="205"/>
      <c r="AA200" s="205"/>
      <c r="AB200" s="205"/>
      <c r="AC200" s="205"/>
      <c r="AD200" s="205"/>
      <c r="AE200" s="205"/>
      <c r="AF200" s="205"/>
      <c r="AG200" s="205"/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05"/>
      <c r="BO200" s="205"/>
      <c r="BP200" s="205"/>
      <c r="BQ200" s="205"/>
      <c r="BR200" s="205"/>
      <c r="BS200" s="205"/>
      <c r="BT200" s="205"/>
      <c r="BU200" s="205"/>
      <c r="BV200" s="205"/>
      <c r="BW200" s="205"/>
      <c r="BX200" s="205"/>
      <c r="BY200" s="205"/>
      <c r="BZ200" s="205"/>
      <c r="CA200" s="205"/>
      <c r="CB200" s="205"/>
      <c r="CC200" s="205"/>
      <c r="CD200" s="205"/>
      <c r="CE200" s="205"/>
      <c r="CF200" s="205"/>
      <c r="CG200" s="205"/>
      <c r="CH200" s="205"/>
      <c r="CI200" s="205"/>
      <c r="CJ200" s="205"/>
      <c r="CK200" s="205"/>
      <c r="CL200" s="205"/>
      <c r="CM200" s="205"/>
      <c r="CN200" s="205"/>
      <c r="CO200" s="205"/>
      <c r="CP200" s="205"/>
      <c r="CQ200" s="205"/>
      <c r="CR200" s="205"/>
      <c r="CS200" s="205"/>
      <c r="CT200" s="205"/>
      <c r="CU200" s="205"/>
      <c r="CV200" s="205"/>
      <c r="CW200" s="205"/>
      <c r="CX200" s="205"/>
      <c r="CY200" s="205"/>
      <c r="CZ200" s="205"/>
      <c r="DA200" s="205"/>
      <c r="DB200" s="205"/>
      <c r="DC200" s="205"/>
      <c r="DD200" s="205"/>
      <c r="DE200" s="205"/>
      <c r="DF200" s="205"/>
      <c r="DG200" s="205"/>
      <c r="DH200" s="205"/>
      <c r="DI200" s="205"/>
      <c r="DJ200" s="205"/>
      <c r="DK200" s="205"/>
      <c r="DL200" s="205"/>
      <c r="DM200" s="205"/>
      <c r="DN200" s="205"/>
      <c r="DO200" s="205"/>
      <c r="DP200" s="205"/>
      <c r="DQ200" s="205"/>
      <c r="DR200" s="205"/>
      <c r="DS200" s="205"/>
      <c r="DT200" s="205"/>
      <c r="DU200" s="205"/>
      <c r="DV200" s="205"/>
      <c r="DW200" s="205"/>
      <c r="DX200" s="205"/>
      <c r="DY200" s="205"/>
      <c r="DZ200" s="205"/>
      <c r="EA200" s="205"/>
      <c r="EB200" s="205"/>
      <c r="EC200" s="205"/>
      <c r="ED200" s="205"/>
      <c r="EE200" s="205"/>
      <c r="EF200" s="205"/>
      <c r="EG200" s="205"/>
      <c r="EH200" s="205"/>
      <c r="EI200" s="205"/>
      <c r="EJ200" s="205"/>
      <c r="EK200" s="205"/>
      <c r="EL200" s="205"/>
      <c r="EM200" s="205"/>
      <c r="EN200" s="205"/>
      <c r="EO200" s="205"/>
      <c r="EP200" s="205"/>
      <c r="EQ200" s="205"/>
      <c r="ER200" s="205"/>
      <c r="ES200" s="205"/>
      <c r="ET200" s="205"/>
      <c r="EU200" s="205"/>
      <c r="EV200" s="205"/>
      <c r="EW200" s="205"/>
      <c r="EX200" s="205"/>
      <c r="EY200" s="205"/>
      <c r="EZ200" s="205"/>
      <c r="FA200" s="205"/>
      <c r="FB200" s="205"/>
      <c r="FC200" s="205"/>
      <c r="FD200" s="205"/>
      <c r="FE200" s="205"/>
      <c r="FF200" s="205"/>
      <c r="FG200" s="205"/>
      <c r="FH200" s="205"/>
      <c r="FI200" s="205"/>
      <c r="FJ200" s="205"/>
      <c r="FK200" s="205"/>
      <c r="FL200" s="205"/>
      <c r="FM200" s="205"/>
      <c r="FN200" s="205"/>
      <c r="FO200" s="205"/>
      <c r="FP200" s="205"/>
      <c r="FQ200" s="205"/>
      <c r="FR200" s="205"/>
      <c r="FS200" s="205"/>
      <c r="FT200" s="205"/>
      <c r="FU200" s="205"/>
      <c r="FV200" s="205"/>
      <c r="FW200" s="205"/>
      <c r="FX200" s="205"/>
      <c r="FY200" s="205"/>
      <c r="FZ200" s="205"/>
      <c r="GA200" s="205"/>
      <c r="GB200" s="205"/>
      <c r="GC200" s="205"/>
      <c r="GD200" s="205"/>
      <c r="GE200" s="205"/>
      <c r="GF200" s="205"/>
      <c r="GG200" s="205"/>
      <c r="GH200" s="205"/>
      <c r="GI200" s="205"/>
      <c r="GJ200" s="205"/>
      <c r="GK200" s="205"/>
      <c r="GL200" s="205"/>
      <c r="GM200" s="205"/>
      <c r="GN200" s="205"/>
      <c r="GO200" s="205"/>
      <c r="GP200" s="205"/>
      <c r="GQ200" s="205"/>
      <c r="GR200" s="205"/>
      <c r="GS200" s="205"/>
      <c r="GT200" s="205"/>
      <c r="GU200" s="205"/>
      <c r="GV200" s="205"/>
      <c r="GW200" s="205"/>
      <c r="GX200" s="205"/>
      <c r="GY200" s="205"/>
      <c r="GZ200" s="205"/>
      <c r="HA200" s="205"/>
      <c r="HB200" s="205"/>
      <c r="HC200" s="205"/>
      <c r="HD200" s="205"/>
      <c r="HE200" s="205"/>
      <c r="HF200" s="205"/>
      <c r="HG200" s="205"/>
      <c r="HH200" s="205"/>
      <c r="HI200" s="205"/>
      <c r="HJ200" s="205"/>
      <c r="HK200" s="205"/>
      <c r="HL200" s="144"/>
      <c r="HM200" s="144"/>
      <c r="HN200" s="144"/>
      <c r="HO200" s="144"/>
      <c r="HP200" s="144"/>
      <c r="HQ200" s="144"/>
      <c r="HR200" s="144"/>
      <c r="HS200" s="144"/>
      <c r="HT200" s="144"/>
      <c r="HU200" s="144"/>
      <c r="HV200" s="144"/>
      <c r="HW200" s="144"/>
      <c r="HX200" s="144"/>
      <c r="HY200" s="144"/>
      <c r="HZ200" s="144"/>
      <c r="IA200" s="144"/>
      <c r="IB200" s="144"/>
    </row>
    <row r="201" spans="1:236" ht="12" customHeight="1">
      <c r="A201" s="170" t="s">
        <v>738</v>
      </c>
      <c r="B201" s="175" t="s">
        <v>739</v>
      </c>
      <c r="C201" s="176" t="s">
        <v>588</v>
      </c>
      <c r="D201" s="161">
        <v>189</v>
      </c>
      <c r="E201" s="161">
        <v>35</v>
      </c>
      <c r="F201" s="161">
        <v>16</v>
      </c>
      <c r="G201" s="161">
        <v>19</v>
      </c>
      <c r="H201" s="172">
        <f>+I201+J201</f>
        <v>0</v>
      </c>
      <c r="I201" s="172">
        <v>0</v>
      </c>
      <c r="J201" s="172">
        <v>0</v>
      </c>
      <c r="K201" s="172">
        <v>35</v>
      </c>
      <c r="L201" s="172">
        <v>16</v>
      </c>
      <c r="M201" s="172">
        <v>19</v>
      </c>
      <c r="N201" s="172">
        <f>+O201+P201</f>
        <v>0</v>
      </c>
      <c r="O201" s="172">
        <v>0</v>
      </c>
      <c r="P201" s="172">
        <v>0</v>
      </c>
      <c r="R201" s="205">
        <f t="shared" si="18"/>
        <v>0</v>
      </c>
      <c r="S201" s="205">
        <f t="shared" si="19"/>
        <v>0</v>
      </c>
      <c r="T201" s="205">
        <f t="shared" si="20"/>
        <v>0</v>
      </c>
      <c r="U201" s="205">
        <f t="shared" si="21"/>
        <v>0</v>
      </c>
      <c r="V201" s="205">
        <f t="shared" si="22"/>
        <v>0</v>
      </c>
    </row>
    <row r="202" spans="1:236" ht="12" customHeight="1">
      <c r="A202" s="189" t="s">
        <v>738</v>
      </c>
      <c r="B202" s="190" t="s">
        <v>585</v>
      </c>
      <c r="C202" s="170" t="s">
        <v>589</v>
      </c>
      <c r="D202" s="161">
        <v>190</v>
      </c>
      <c r="E202" s="161">
        <v>94</v>
      </c>
      <c r="F202" s="161">
        <v>34</v>
      </c>
      <c r="G202" s="161">
        <v>60</v>
      </c>
      <c r="H202" s="172">
        <f>+I202+J202</f>
        <v>0</v>
      </c>
      <c r="I202" s="172">
        <v>0</v>
      </c>
      <c r="J202" s="172">
        <v>0</v>
      </c>
      <c r="K202" s="172">
        <v>94</v>
      </c>
      <c r="L202" s="172">
        <v>34</v>
      </c>
      <c r="M202" s="172">
        <v>60</v>
      </c>
      <c r="N202" s="172">
        <f>+O202+P202</f>
        <v>0</v>
      </c>
      <c r="O202" s="172">
        <v>0</v>
      </c>
      <c r="P202" s="172">
        <v>0</v>
      </c>
      <c r="R202" s="205">
        <f t="shared" si="18"/>
        <v>0</v>
      </c>
      <c r="S202" s="205">
        <f t="shared" si="19"/>
        <v>0</v>
      </c>
      <c r="T202" s="205">
        <f t="shared" si="20"/>
        <v>0</v>
      </c>
      <c r="U202" s="205">
        <f t="shared" si="21"/>
        <v>0</v>
      </c>
      <c r="V202" s="205">
        <f t="shared" si="22"/>
        <v>0</v>
      </c>
    </row>
    <row r="203" spans="1:236" s="145" customFormat="1" ht="12" customHeight="1">
      <c r="A203" s="783" t="s">
        <v>590</v>
      </c>
      <c r="B203" s="784"/>
      <c r="C203" s="785"/>
      <c r="D203" s="169">
        <v>191</v>
      </c>
      <c r="E203" s="169">
        <v>1229</v>
      </c>
      <c r="F203" s="169">
        <v>175</v>
      </c>
      <c r="G203" s="169">
        <v>1054</v>
      </c>
      <c r="H203" s="169">
        <v>37</v>
      </c>
      <c r="I203" s="169">
        <v>4</v>
      </c>
      <c r="J203" s="169">
        <v>33</v>
      </c>
      <c r="K203" s="169">
        <v>1177</v>
      </c>
      <c r="L203" s="169">
        <v>170</v>
      </c>
      <c r="M203" s="169">
        <v>1007</v>
      </c>
      <c r="N203" s="169">
        <v>15</v>
      </c>
      <c r="O203" s="169">
        <v>1</v>
      </c>
      <c r="P203" s="169">
        <v>14</v>
      </c>
      <c r="Q203" s="205"/>
      <c r="R203" s="205">
        <f t="shared" si="18"/>
        <v>0</v>
      </c>
      <c r="S203" s="205">
        <f t="shared" si="19"/>
        <v>0</v>
      </c>
      <c r="T203" s="205">
        <f t="shared" si="20"/>
        <v>0</v>
      </c>
      <c r="U203" s="205">
        <f t="shared" si="21"/>
        <v>0</v>
      </c>
      <c r="V203" s="205">
        <f t="shared" si="22"/>
        <v>0</v>
      </c>
      <c r="W203" s="205"/>
      <c r="X203" s="205"/>
      <c r="Y203" s="205"/>
      <c r="Z203" s="205"/>
      <c r="AA203" s="205"/>
      <c r="AB203" s="205"/>
      <c r="AC203" s="205"/>
      <c r="AD203" s="205"/>
      <c r="AE203" s="205"/>
      <c r="AF203" s="205"/>
      <c r="AG203" s="205"/>
      <c r="AH203" s="205"/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205"/>
      <c r="BF203" s="205"/>
      <c r="BG203" s="205"/>
      <c r="BH203" s="205"/>
      <c r="BI203" s="205"/>
      <c r="BJ203" s="205"/>
      <c r="BK203" s="205"/>
      <c r="BL203" s="205"/>
      <c r="BM203" s="205"/>
      <c r="BN203" s="205"/>
      <c r="BO203" s="205"/>
      <c r="BP203" s="205"/>
      <c r="BQ203" s="205"/>
      <c r="BR203" s="205"/>
      <c r="BS203" s="205"/>
      <c r="BT203" s="205"/>
      <c r="BU203" s="205"/>
      <c r="BV203" s="205"/>
      <c r="BW203" s="205"/>
      <c r="BX203" s="205"/>
      <c r="BY203" s="205"/>
      <c r="BZ203" s="205"/>
      <c r="CA203" s="205"/>
      <c r="CB203" s="205"/>
      <c r="CC203" s="205"/>
      <c r="CD203" s="205"/>
      <c r="CE203" s="205"/>
      <c r="CF203" s="205"/>
      <c r="CG203" s="205"/>
      <c r="CH203" s="205"/>
      <c r="CI203" s="205"/>
      <c r="CJ203" s="205"/>
      <c r="CK203" s="205"/>
      <c r="CL203" s="205"/>
      <c r="CM203" s="205"/>
      <c r="CN203" s="205"/>
      <c r="CO203" s="205"/>
      <c r="CP203" s="205"/>
      <c r="CQ203" s="205"/>
      <c r="CR203" s="205"/>
      <c r="CS203" s="205"/>
      <c r="CT203" s="205"/>
      <c r="CU203" s="205"/>
      <c r="CV203" s="205"/>
      <c r="CW203" s="205"/>
      <c r="CX203" s="205"/>
      <c r="CY203" s="205"/>
      <c r="CZ203" s="205"/>
      <c r="DA203" s="205"/>
      <c r="DB203" s="205"/>
      <c r="DC203" s="205"/>
      <c r="DD203" s="205"/>
      <c r="DE203" s="205"/>
      <c r="DF203" s="205"/>
      <c r="DG203" s="205"/>
      <c r="DH203" s="205"/>
      <c r="DI203" s="205"/>
      <c r="DJ203" s="205"/>
      <c r="DK203" s="205"/>
      <c r="DL203" s="205"/>
      <c r="DM203" s="205"/>
      <c r="DN203" s="205"/>
      <c r="DO203" s="205"/>
      <c r="DP203" s="205"/>
      <c r="DQ203" s="205"/>
      <c r="DR203" s="205"/>
      <c r="DS203" s="205"/>
      <c r="DT203" s="205"/>
      <c r="DU203" s="205"/>
      <c r="DV203" s="205"/>
      <c r="DW203" s="205"/>
      <c r="DX203" s="205"/>
      <c r="DY203" s="205"/>
      <c r="DZ203" s="205"/>
      <c r="EA203" s="205"/>
      <c r="EB203" s="205"/>
      <c r="EC203" s="205"/>
      <c r="ED203" s="205"/>
      <c r="EE203" s="205"/>
      <c r="EF203" s="205"/>
      <c r="EG203" s="205"/>
      <c r="EH203" s="205"/>
      <c r="EI203" s="205"/>
      <c r="EJ203" s="205"/>
      <c r="EK203" s="205"/>
      <c r="EL203" s="205"/>
      <c r="EM203" s="205"/>
      <c r="EN203" s="205"/>
      <c r="EO203" s="205"/>
      <c r="EP203" s="205"/>
      <c r="EQ203" s="205"/>
      <c r="ER203" s="205"/>
      <c r="ES203" s="205"/>
      <c r="ET203" s="205"/>
      <c r="EU203" s="205"/>
      <c r="EV203" s="205"/>
      <c r="EW203" s="205"/>
      <c r="EX203" s="205"/>
      <c r="EY203" s="205"/>
      <c r="EZ203" s="205"/>
      <c r="FA203" s="205"/>
      <c r="FB203" s="205"/>
      <c r="FC203" s="205"/>
      <c r="FD203" s="205"/>
      <c r="FE203" s="205"/>
      <c r="FF203" s="205"/>
      <c r="FG203" s="205"/>
      <c r="FH203" s="205"/>
      <c r="FI203" s="205"/>
      <c r="FJ203" s="205"/>
      <c r="FK203" s="205"/>
      <c r="FL203" s="205"/>
      <c r="FM203" s="205"/>
      <c r="FN203" s="205"/>
      <c r="FO203" s="205"/>
      <c r="FP203" s="205"/>
      <c r="FQ203" s="205"/>
      <c r="FR203" s="205"/>
      <c r="FS203" s="205"/>
      <c r="FT203" s="205"/>
      <c r="FU203" s="205"/>
      <c r="FV203" s="205"/>
      <c r="FW203" s="205"/>
      <c r="FX203" s="205"/>
      <c r="FY203" s="205"/>
      <c r="FZ203" s="205"/>
      <c r="GA203" s="205"/>
      <c r="GB203" s="205"/>
      <c r="GC203" s="205"/>
      <c r="GD203" s="205"/>
      <c r="GE203" s="205"/>
      <c r="GF203" s="205"/>
      <c r="GG203" s="205"/>
      <c r="GH203" s="205"/>
      <c r="GI203" s="205"/>
      <c r="GJ203" s="205"/>
      <c r="GK203" s="205"/>
      <c r="GL203" s="205"/>
      <c r="GM203" s="205"/>
      <c r="GN203" s="205"/>
      <c r="GO203" s="205"/>
      <c r="GP203" s="205"/>
      <c r="GQ203" s="205"/>
      <c r="GR203" s="205"/>
      <c r="GS203" s="205"/>
      <c r="GT203" s="205"/>
      <c r="GU203" s="205"/>
      <c r="GV203" s="205"/>
      <c r="GW203" s="205"/>
      <c r="GX203" s="205"/>
      <c r="GY203" s="205"/>
      <c r="GZ203" s="205"/>
      <c r="HA203" s="205"/>
      <c r="HB203" s="205"/>
      <c r="HC203" s="205"/>
      <c r="HD203" s="205"/>
      <c r="HE203" s="205"/>
      <c r="HF203" s="205"/>
      <c r="HG203" s="205"/>
      <c r="HH203" s="205"/>
      <c r="HI203" s="205"/>
      <c r="HJ203" s="205"/>
      <c r="HK203" s="205"/>
      <c r="HL203" s="144"/>
      <c r="HM203" s="144"/>
      <c r="HN203" s="144"/>
      <c r="HO203" s="144"/>
      <c r="HP203" s="144"/>
      <c r="HQ203" s="144"/>
      <c r="HR203" s="144"/>
      <c r="HS203" s="144"/>
      <c r="HT203" s="144"/>
      <c r="HU203" s="144"/>
      <c r="HV203" s="144"/>
      <c r="HW203" s="144"/>
      <c r="HX203" s="144"/>
      <c r="HY203" s="144"/>
      <c r="HZ203" s="144"/>
      <c r="IA203" s="144"/>
      <c r="IB203" s="144"/>
    </row>
    <row r="204" spans="1:236" ht="12" customHeight="1">
      <c r="A204" s="182" t="s">
        <v>591</v>
      </c>
      <c r="B204" s="183" t="s">
        <v>592</v>
      </c>
      <c r="C204" s="184" t="s">
        <v>593</v>
      </c>
      <c r="D204" s="161">
        <v>192</v>
      </c>
      <c r="E204" s="161">
        <v>482</v>
      </c>
      <c r="F204" s="161">
        <v>5</v>
      </c>
      <c r="G204" s="161">
        <v>477</v>
      </c>
      <c r="H204" s="172">
        <v>0</v>
      </c>
      <c r="I204" s="172">
        <v>0</v>
      </c>
      <c r="J204" s="172">
        <v>0</v>
      </c>
      <c r="K204" s="172">
        <v>482</v>
      </c>
      <c r="L204" s="172">
        <v>5</v>
      </c>
      <c r="M204" s="172">
        <v>477</v>
      </c>
      <c r="N204" s="172">
        <v>0</v>
      </c>
      <c r="O204" s="172">
        <v>0</v>
      </c>
      <c r="P204" s="172">
        <v>0</v>
      </c>
      <c r="R204" s="205">
        <f t="shared" si="18"/>
        <v>0</v>
      </c>
      <c r="S204" s="205">
        <f t="shared" si="19"/>
        <v>0</v>
      </c>
      <c r="T204" s="205">
        <f t="shared" si="20"/>
        <v>0</v>
      </c>
      <c r="U204" s="205">
        <f t="shared" si="21"/>
        <v>0</v>
      </c>
      <c r="V204" s="205">
        <f t="shared" si="22"/>
        <v>0</v>
      </c>
    </row>
    <row r="205" spans="1:236" ht="12" customHeight="1">
      <c r="A205" s="182" t="s">
        <v>591</v>
      </c>
      <c r="B205" s="183" t="s">
        <v>594</v>
      </c>
      <c r="C205" s="184" t="s">
        <v>595</v>
      </c>
      <c r="D205" s="161">
        <v>193</v>
      </c>
      <c r="E205" s="161">
        <v>21</v>
      </c>
      <c r="F205" s="161">
        <v>0</v>
      </c>
      <c r="G205" s="161">
        <v>21</v>
      </c>
      <c r="H205" s="172">
        <v>21</v>
      </c>
      <c r="I205" s="172">
        <v>0</v>
      </c>
      <c r="J205" s="172">
        <v>21</v>
      </c>
      <c r="K205" s="172">
        <v>0</v>
      </c>
      <c r="L205" s="172">
        <v>0</v>
      </c>
      <c r="M205" s="172">
        <v>0</v>
      </c>
      <c r="N205" s="172">
        <v>0</v>
      </c>
      <c r="O205" s="172">
        <v>0</v>
      </c>
      <c r="P205" s="172">
        <v>0</v>
      </c>
      <c r="R205" s="205">
        <f t="shared" si="18"/>
        <v>0</v>
      </c>
      <c r="S205" s="205">
        <f t="shared" si="19"/>
        <v>0</v>
      </c>
      <c r="T205" s="205">
        <f t="shared" si="20"/>
        <v>0</v>
      </c>
      <c r="U205" s="205">
        <f t="shared" si="21"/>
        <v>0</v>
      </c>
      <c r="V205" s="205">
        <f t="shared" si="22"/>
        <v>0</v>
      </c>
    </row>
    <row r="206" spans="1:236" ht="12" customHeight="1">
      <c r="A206" s="186" t="s">
        <v>591</v>
      </c>
      <c r="B206" s="183" t="s">
        <v>598</v>
      </c>
      <c r="C206" s="184" t="s">
        <v>599</v>
      </c>
      <c r="D206" s="161">
        <v>194</v>
      </c>
      <c r="E206" s="161">
        <v>38</v>
      </c>
      <c r="F206" s="161">
        <v>15</v>
      </c>
      <c r="G206" s="161">
        <v>23</v>
      </c>
      <c r="H206" s="172">
        <v>0</v>
      </c>
      <c r="I206" s="172">
        <v>0</v>
      </c>
      <c r="J206" s="172">
        <v>0</v>
      </c>
      <c r="K206" s="172">
        <v>23</v>
      </c>
      <c r="L206" s="172">
        <v>14</v>
      </c>
      <c r="M206" s="172">
        <v>9</v>
      </c>
      <c r="N206" s="172">
        <v>15</v>
      </c>
      <c r="O206" s="172">
        <v>1</v>
      </c>
      <c r="P206" s="172">
        <v>14</v>
      </c>
      <c r="R206" s="205">
        <f t="shared" ref="R206:R212" si="23">+E206-F206-G206</f>
        <v>0</v>
      </c>
      <c r="S206" s="205">
        <f t="shared" ref="S206:S212" si="24">+E206-H206-K206-N206</f>
        <v>0</v>
      </c>
      <c r="T206" s="205">
        <f t="shared" ref="T206:T212" si="25">+H206-I206-J206</f>
        <v>0</v>
      </c>
      <c r="U206" s="205">
        <f t="shared" ref="U206:U212" si="26">+K206-L206-M206</f>
        <v>0</v>
      </c>
      <c r="V206" s="205">
        <f t="shared" ref="V206:V212" si="27">+N206-O206-P206</f>
        <v>0</v>
      </c>
    </row>
    <row r="207" spans="1:236" ht="12" customHeight="1">
      <c r="A207" s="170" t="s">
        <v>591</v>
      </c>
      <c r="B207" s="171" t="s">
        <v>600</v>
      </c>
      <c r="C207" s="182" t="s">
        <v>601</v>
      </c>
      <c r="D207" s="161">
        <v>195</v>
      </c>
      <c r="E207" s="161">
        <v>20</v>
      </c>
      <c r="F207" s="161">
        <v>15</v>
      </c>
      <c r="G207" s="161">
        <v>5</v>
      </c>
      <c r="H207" s="172">
        <v>0</v>
      </c>
      <c r="I207" s="172">
        <v>0</v>
      </c>
      <c r="J207" s="172">
        <v>0</v>
      </c>
      <c r="K207" s="172">
        <v>20</v>
      </c>
      <c r="L207" s="172">
        <v>15</v>
      </c>
      <c r="M207" s="172">
        <v>5</v>
      </c>
      <c r="N207" s="172">
        <v>0</v>
      </c>
      <c r="O207" s="172">
        <v>0</v>
      </c>
      <c r="P207" s="172">
        <v>0</v>
      </c>
      <c r="R207" s="205">
        <f t="shared" si="23"/>
        <v>0</v>
      </c>
      <c r="S207" s="205">
        <f t="shared" si="24"/>
        <v>0</v>
      </c>
      <c r="T207" s="205">
        <f t="shared" si="25"/>
        <v>0</v>
      </c>
      <c r="U207" s="205">
        <f t="shared" si="26"/>
        <v>0</v>
      </c>
      <c r="V207" s="205">
        <f t="shared" si="27"/>
        <v>0</v>
      </c>
    </row>
    <row r="208" spans="1:236" ht="12" customHeight="1">
      <c r="A208" s="186" t="s">
        <v>591</v>
      </c>
      <c r="B208" s="190" t="s">
        <v>740</v>
      </c>
      <c r="C208" s="186" t="s">
        <v>741</v>
      </c>
      <c r="D208" s="161">
        <v>196</v>
      </c>
      <c r="E208" s="161">
        <v>16</v>
      </c>
      <c r="F208" s="161">
        <v>4</v>
      </c>
      <c r="G208" s="161">
        <v>12</v>
      </c>
      <c r="H208" s="172">
        <v>16</v>
      </c>
      <c r="I208" s="172">
        <v>4</v>
      </c>
      <c r="J208" s="172">
        <v>12</v>
      </c>
      <c r="K208" s="172">
        <v>0</v>
      </c>
      <c r="L208" s="172">
        <v>0</v>
      </c>
      <c r="M208" s="172">
        <v>0</v>
      </c>
      <c r="N208" s="172">
        <v>0</v>
      </c>
      <c r="O208" s="172">
        <v>0</v>
      </c>
      <c r="P208" s="172">
        <v>0</v>
      </c>
      <c r="R208" s="205">
        <f t="shared" si="23"/>
        <v>0</v>
      </c>
      <c r="S208" s="205">
        <f t="shared" si="24"/>
        <v>0</v>
      </c>
      <c r="T208" s="205">
        <f t="shared" si="25"/>
        <v>0</v>
      </c>
      <c r="U208" s="205">
        <f t="shared" si="26"/>
        <v>0</v>
      </c>
      <c r="V208" s="205">
        <f t="shared" si="27"/>
        <v>0</v>
      </c>
    </row>
    <row r="209" spans="1:236" ht="12" customHeight="1">
      <c r="A209" s="182" t="s">
        <v>591</v>
      </c>
      <c r="B209" s="183" t="s">
        <v>604</v>
      </c>
      <c r="C209" s="184" t="s">
        <v>605</v>
      </c>
      <c r="D209" s="161">
        <v>197</v>
      </c>
      <c r="E209" s="161">
        <v>652</v>
      </c>
      <c r="F209" s="161">
        <v>136</v>
      </c>
      <c r="G209" s="161">
        <v>516</v>
      </c>
      <c r="H209" s="172">
        <v>0</v>
      </c>
      <c r="I209" s="172">
        <v>0</v>
      </c>
      <c r="J209" s="172">
        <v>0</v>
      </c>
      <c r="K209" s="172">
        <v>652</v>
      </c>
      <c r="L209" s="172">
        <v>136</v>
      </c>
      <c r="M209" s="172">
        <v>516</v>
      </c>
      <c r="N209" s="172">
        <v>0</v>
      </c>
      <c r="O209" s="172">
        <v>0</v>
      </c>
      <c r="P209" s="172">
        <v>0</v>
      </c>
      <c r="R209" s="205">
        <f t="shared" si="23"/>
        <v>0</v>
      </c>
      <c r="S209" s="205">
        <f t="shared" si="24"/>
        <v>0</v>
      </c>
      <c r="T209" s="205">
        <f t="shared" si="25"/>
        <v>0</v>
      </c>
      <c r="U209" s="205">
        <f t="shared" si="26"/>
        <v>0</v>
      </c>
      <c r="V209" s="205">
        <f t="shared" si="27"/>
        <v>0</v>
      </c>
    </row>
    <row r="210" spans="1:236" s="145" customFormat="1" ht="12" customHeight="1">
      <c r="A210" s="783" t="s">
        <v>606</v>
      </c>
      <c r="B210" s="784"/>
      <c r="C210" s="785"/>
      <c r="D210" s="169">
        <v>198</v>
      </c>
      <c r="E210" s="169">
        <v>235</v>
      </c>
      <c r="F210" s="169">
        <v>21</v>
      </c>
      <c r="G210" s="169">
        <v>214</v>
      </c>
      <c r="H210" s="169">
        <f>+I210+J210</f>
        <v>0</v>
      </c>
      <c r="I210" s="169">
        <v>0</v>
      </c>
      <c r="J210" s="169">
        <v>0</v>
      </c>
      <c r="K210" s="169">
        <v>235</v>
      </c>
      <c r="L210" s="169">
        <v>21</v>
      </c>
      <c r="M210" s="169">
        <v>214</v>
      </c>
      <c r="N210" s="169">
        <v>0</v>
      </c>
      <c r="O210" s="169">
        <v>0</v>
      </c>
      <c r="P210" s="169">
        <v>0</v>
      </c>
      <c r="Q210" s="205"/>
      <c r="R210" s="205">
        <f t="shared" si="23"/>
        <v>0</v>
      </c>
      <c r="S210" s="205">
        <f t="shared" si="24"/>
        <v>0</v>
      </c>
      <c r="T210" s="205">
        <f t="shared" si="25"/>
        <v>0</v>
      </c>
      <c r="U210" s="205">
        <f t="shared" si="26"/>
        <v>0</v>
      </c>
      <c r="V210" s="205">
        <f t="shared" si="27"/>
        <v>0</v>
      </c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  <c r="BH210" s="205"/>
      <c r="BI210" s="205"/>
      <c r="BJ210" s="205"/>
      <c r="BK210" s="205"/>
      <c r="BL210" s="205"/>
      <c r="BM210" s="205"/>
      <c r="BN210" s="205"/>
      <c r="BO210" s="205"/>
      <c r="BP210" s="205"/>
      <c r="BQ210" s="205"/>
      <c r="BR210" s="205"/>
      <c r="BS210" s="205"/>
      <c r="BT210" s="205"/>
      <c r="BU210" s="205"/>
      <c r="BV210" s="205"/>
      <c r="BW210" s="205"/>
      <c r="BX210" s="205"/>
      <c r="BY210" s="205"/>
      <c r="BZ210" s="205"/>
      <c r="CA210" s="205"/>
      <c r="CB210" s="205"/>
      <c r="CC210" s="205"/>
      <c r="CD210" s="205"/>
      <c r="CE210" s="205"/>
      <c r="CF210" s="205"/>
      <c r="CG210" s="205"/>
      <c r="CH210" s="205"/>
      <c r="CI210" s="205"/>
      <c r="CJ210" s="205"/>
      <c r="CK210" s="205"/>
      <c r="CL210" s="205"/>
      <c r="CM210" s="205"/>
      <c r="CN210" s="205"/>
      <c r="CO210" s="205"/>
      <c r="CP210" s="205"/>
      <c r="CQ210" s="205"/>
      <c r="CR210" s="205"/>
      <c r="CS210" s="205"/>
      <c r="CT210" s="205"/>
      <c r="CU210" s="205"/>
      <c r="CV210" s="205"/>
      <c r="CW210" s="205"/>
      <c r="CX210" s="205"/>
      <c r="CY210" s="205"/>
      <c r="CZ210" s="205"/>
      <c r="DA210" s="205"/>
      <c r="DB210" s="205"/>
      <c r="DC210" s="205"/>
      <c r="DD210" s="205"/>
      <c r="DE210" s="205"/>
      <c r="DF210" s="205"/>
      <c r="DG210" s="205"/>
      <c r="DH210" s="205"/>
      <c r="DI210" s="205"/>
      <c r="DJ210" s="205"/>
      <c r="DK210" s="205"/>
      <c r="DL210" s="205"/>
      <c r="DM210" s="205"/>
      <c r="DN210" s="205"/>
      <c r="DO210" s="205"/>
      <c r="DP210" s="205"/>
      <c r="DQ210" s="205"/>
      <c r="DR210" s="205"/>
      <c r="DS210" s="205"/>
      <c r="DT210" s="205"/>
      <c r="DU210" s="205"/>
      <c r="DV210" s="205"/>
      <c r="DW210" s="205"/>
      <c r="DX210" s="205"/>
      <c r="DY210" s="205"/>
      <c r="DZ210" s="205"/>
      <c r="EA210" s="205"/>
      <c r="EB210" s="205"/>
      <c r="EC210" s="205"/>
      <c r="ED210" s="205"/>
      <c r="EE210" s="205"/>
      <c r="EF210" s="205"/>
      <c r="EG210" s="205"/>
      <c r="EH210" s="205"/>
      <c r="EI210" s="205"/>
      <c r="EJ210" s="205"/>
      <c r="EK210" s="205"/>
      <c r="EL210" s="205"/>
      <c r="EM210" s="205"/>
      <c r="EN210" s="205"/>
      <c r="EO210" s="205"/>
      <c r="EP210" s="205"/>
      <c r="EQ210" s="205"/>
      <c r="ER210" s="205"/>
      <c r="ES210" s="205"/>
      <c r="ET210" s="205"/>
      <c r="EU210" s="205"/>
      <c r="EV210" s="205"/>
      <c r="EW210" s="205"/>
      <c r="EX210" s="205"/>
      <c r="EY210" s="205"/>
      <c r="EZ210" s="205"/>
      <c r="FA210" s="205"/>
      <c r="FB210" s="205"/>
      <c r="FC210" s="205"/>
      <c r="FD210" s="205"/>
      <c r="FE210" s="205"/>
      <c r="FF210" s="205"/>
      <c r="FG210" s="205"/>
      <c r="FH210" s="205"/>
      <c r="FI210" s="205"/>
      <c r="FJ210" s="205"/>
      <c r="FK210" s="205"/>
      <c r="FL210" s="205"/>
      <c r="FM210" s="205"/>
      <c r="FN210" s="205"/>
      <c r="FO210" s="205"/>
      <c r="FP210" s="205"/>
      <c r="FQ210" s="205"/>
      <c r="FR210" s="205"/>
      <c r="FS210" s="205"/>
      <c r="FT210" s="205"/>
      <c r="FU210" s="205"/>
      <c r="FV210" s="205"/>
      <c r="FW210" s="205"/>
      <c r="FX210" s="205"/>
      <c r="FY210" s="205"/>
      <c r="FZ210" s="205"/>
      <c r="GA210" s="205"/>
      <c r="GB210" s="205"/>
      <c r="GC210" s="205"/>
      <c r="GD210" s="205"/>
      <c r="GE210" s="205"/>
      <c r="GF210" s="205"/>
      <c r="GG210" s="205"/>
      <c r="GH210" s="205"/>
      <c r="GI210" s="205"/>
      <c r="GJ210" s="205"/>
      <c r="GK210" s="205"/>
      <c r="GL210" s="205"/>
      <c r="GM210" s="205"/>
      <c r="GN210" s="205"/>
      <c r="GO210" s="205"/>
      <c r="GP210" s="205"/>
      <c r="GQ210" s="205"/>
      <c r="GR210" s="205"/>
      <c r="GS210" s="205"/>
      <c r="GT210" s="205"/>
      <c r="GU210" s="205"/>
      <c r="GV210" s="205"/>
      <c r="GW210" s="205"/>
      <c r="GX210" s="205"/>
      <c r="GY210" s="205"/>
      <c r="GZ210" s="205"/>
      <c r="HA210" s="205"/>
      <c r="HB210" s="205"/>
      <c r="HC210" s="205"/>
      <c r="HD210" s="205"/>
      <c r="HE210" s="205"/>
      <c r="HF210" s="205"/>
      <c r="HG210" s="205"/>
      <c r="HH210" s="205"/>
      <c r="HI210" s="205"/>
      <c r="HJ210" s="205"/>
      <c r="HK210" s="205"/>
      <c r="HL210" s="144"/>
      <c r="HM210" s="144"/>
      <c r="HN210" s="144"/>
      <c r="HO210" s="144"/>
      <c r="HP210" s="144"/>
      <c r="HQ210" s="144"/>
      <c r="HR210" s="144"/>
      <c r="HS210" s="144"/>
      <c r="HT210" s="144"/>
      <c r="HU210" s="144"/>
      <c r="HV210" s="144"/>
      <c r="HW210" s="144"/>
      <c r="HX210" s="144"/>
      <c r="HY210" s="144"/>
      <c r="HZ210" s="144"/>
      <c r="IA210" s="144"/>
      <c r="IB210" s="144"/>
    </row>
    <row r="211" spans="1:236" ht="12" customHeight="1">
      <c r="A211" s="170" t="s">
        <v>607</v>
      </c>
      <c r="B211" s="181" t="s">
        <v>742</v>
      </c>
      <c r="C211" s="170" t="s">
        <v>743</v>
      </c>
      <c r="D211" s="161">
        <v>199</v>
      </c>
      <c r="E211" s="161">
        <v>174</v>
      </c>
      <c r="F211" s="161">
        <v>7</v>
      </c>
      <c r="G211" s="161">
        <v>167</v>
      </c>
      <c r="H211" s="172">
        <f>+I211+J211</f>
        <v>0</v>
      </c>
      <c r="I211" s="172">
        <v>0</v>
      </c>
      <c r="J211" s="172">
        <v>0</v>
      </c>
      <c r="K211" s="172">
        <v>174</v>
      </c>
      <c r="L211" s="172">
        <v>7</v>
      </c>
      <c r="M211" s="172">
        <v>167</v>
      </c>
      <c r="N211" s="172">
        <v>0</v>
      </c>
      <c r="O211" s="172">
        <v>0</v>
      </c>
      <c r="P211" s="172">
        <v>0</v>
      </c>
      <c r="R211" s="205">
        <f t="shared" si="23"/>
        <v>0</v>
      </c>
      <c r="S211" s="205">
        <f t="shared" si="24"/>
        <v>0</v>
      </c>
      <c r="T211" s="205">
        <f t="shared" si="25"/>
        <v>0</v>
      </c>
      <c r="U211" s="205">
        <f t="shared" si="26"/>
        <v>0</v>
      </c>
      <c r="V211" s="205">
        <f t="shared" si="27"/>
        <v>0</v>
      </c>
    </row>
    <row r="212" spans="1:236" ht="12" customHeight="1">
      <c r="A212" s="186" t="s">
        <v>607</v>
      </c>
      <c r="B212" s="190" t="s">
        <v>608</v>
      </c>
      <c r="C212" s="186" t="s">
        <v>609</v>
      </c>
      <c r="D212" s="161">
        <v>200</v>
      </c>
      <c r="E212" s="161">
        <v>61</v>
      </c>
      <c r="F212" s="161">
        <v>14</v>
      </c>
      <c r="G212" s="161">
        <v>47</v>
      </c>
      <c r="H212" s="172">
        <f>+I212+J212</f>
        <v>0</v>
      </c>
      <c r="I212" s="172">
        <v>0</v>
      </c>
      <c r="J212" s="172">
        <v>0</v>
      </c>
      <c r="K212" s="172">
        <v>61</v>
      </c>
      <c r="L212" s="172">
        <v>14</v>
      </c>
      <c r="M212" s="172">
        <v>47</v>
      </c>
      <c r="N212" s="172">
        <v>0</v>
      </c>
      <c r="O212" s="172">
        <v>0</v>
      </c>
      <c r="P212" s="172">
        <v>0</v>
      </c>
      <c r="R212" s="205">
        <f t="shared" si="23"/>
        <v>0</v>
      </c>
      <c r="S212" s="205">
        <f t="shared" si="24"/>
        <v>0</v>
      </c>
      <c r="T212" s="205">
        <f t="shared" si="25"/>
        <v>0</v>
      </c>
      <c r="U212" s="205">
        <f t="shared" si="26"/>
        <v>0</v>
      </c>
      <c r="V212" s="205">
        <f t="shared" si="27"/>
        <v>0</v>
      </c>
    </row>
    <row r="214" spans="1:236" ht="15" customHeight="1">
      <c r="A214" s="111"/>
      <c r="B214" s="136"/>
      <c r="C214" s="44"/>
      <c r="D214" s="111"/>
      <c r="E214" s="15"/>
      <c r="F214" s="15"/>
      <c r="G214" s="52"/>
      <c r="H214" s="15"/>
      <c r="I214" s="52"/>
      <c r="J214" s="52"/>
      <c r="K214" s="42"/>
      <c r="L214" s="42"/>
      <c r="M214" s="42"/>
      <c r="N214" s="49"/>
      <c r="O214" s="49"/>
      <c r="P214" s="69"/>
      <c r="Q214" s="52"/>
      <c r="R214" s="52"/>
    </row>
    <row r="215" spans="1:236" ht="12.75">
      <c r="A215" s="489"/>
      <c r="C215" s="52"/>
      <c r="D215" s="51"/>
      <c r="E215" s="59"/>
      <c r="F215" s="59"/>
      <c r="G215" s="15"/>
      <c r="H215" s="15"/>
      <c r="I215" s="15"/>
      <c r="J215" s="49"/>
      <c r="K215" s="49"/>
      <c r="L215" s="69"/>
      <c r="M215" s="69"/>
      <c r="N215" s="52"/>
      <c r="O215" s="52"/>
      <c r="P215" s="44"/>
      <c r="R215" s="50"/>
    </row>
    <row r="216" spans="1:236" ht="12.75">
      <c r="A216" s="490"/>
      <c r="C216" s="50"/>
      <c r="D216" s="51"/>
      <c r="E216" s="50"/>
      <c r="F216" s="50"/>
      <c r="G216" s="42"/>
      <c r="H216" s="42"/>
      <c r="I216" s="42"/>
      <c r="J216" s="49"/>
      <c r="K216" s="49"/>
      <c r="L216" s="69"/>
      <c r="M216" s="69"/>
      <c r="N216" s="52"/>
      <c r="O216" s="52"/>
      <c r="P216" s="44"/>
      <c r="R216" s="59"/>
    </row>
    <row r="217" spans="1:236" ht="12.75">
      <c r="A217" s="490"/>
      <c r="C217" s="50"/>
      <c r="D217" s="51"/>
      <c r="E217" s="50"/>
      <c r="F217" s="50"/>
      <c r="G217" s="51"/>
      <c r="H217" s="51"/>
      <c r="I217" s="51"/>
      <c r="J217" s="63"/>
      <c r="K217" s="63"/>
      <c r="L217" s="63"/>
      <c r="M217" s="63"/>
      <c r="N217" s="52"/>
      <c r="O217" s="52"/>
      <c r="P217" s="2"/>
      <c r="R217" s="50"/>
    </row>
    <row r="218" spans="1:236" ht="12.75">
      <c r="A218" s="490"/>
      <c r="C218" s="52"/>
      <c r="D218" s="51"/>
      <c r="E218" s="50"/>
      <c r="F218" s="50"/>
      <c r="G218" s="51"/>
      <c r="H218" s="51"/>
      <c r="I218" s="51"/>
      <c r="J218" s="64"/>
      <c r="K218" s="64"/>
      <c r="L218" s="64"/>
      <c r="M218" s="64"/>
      <c r="N218" s="52"/>
      <c r="O218" s="52"/>
      <c r="P218" s="2"/>
      <c r="R218" s="59"/>
    </row>
    <row r="219" spans="1:236" ht="12.75">
      <c r="A219" s="491"/>
      <c r="C219" s="50"/>
      <c r="D219" s="51"/>
      <c r="E219" s="59"/>
      <c r="F219" s="59"/>
      <c r="G219" s="51"/>
      <c r="H219" s="51"/>
      <c r="I219" s="51"/>
      <c r="J219" s="64"/>
      <c r="K219" s="64"/>
      <c r="L219" s="64"/>
      <c r="M219" s="64"/>
      <c r="N219" s="52"/>
      <c r="O219" s="52"/>
      <c r="P219" s="2"/>
      <c r="R219" s="80"/>
    </row>
    <row r="220" spans="1:236" ht="12.75">
      <c r="A220" s="52"/>
      <c r="B220" s="52"/>
      <c r="C220" s="51"/>
      <c r="D220" s="80"/>
      <c r="E220" s="51"/>
      <c r="F220" s="51"/>
      <c r="G220" s="51"/>
      <c r="H220" s="51"/>
      <c r="I220" s="51"/>
      <c r="J220" s="64"/>
      <c r="K220" s="64"/>
      <c r="L220" s="64"/>
      <c r="M220" s="64"/>
      <c r="N220" s="52"/>
      <c r="O220" s="52"/>
      <c r="P220" s="52"/>
      <c r="R220" s="81"/>
    </row>
    <row r="221" spans="1:236">
      <c r="C221" s="148"/>
    </row>
  </sheetData>
  <mergeCells count="28">
    <mergeCell ref="A200:C200"/>
    <mergeCell ref="A203:C203"/>
    <mergeCell ref="A210:C210"/>
    <mergeCell ref="A9:A11"/>
    <mergeCell ref="B9:B11"/>
    <mergeCell ref="C9:C11"/>
    <mergeCell ref="A106:C106"/>
    <mergeCell ref="A127:C127"/>
    <mergeCell ref="A132:C132"/>
    <mergeCell ref="A149:C149"/>
    <mergeCell ref="A164:C164"/>
    <mergeCell ref="A55:C55"/>
    <mergeCell ref="A61:C61"/>
    <mergeCell ref="A75:C75"/>
    <mergeCell ref="A77:C77"/>
    <mergeCell ref="A84:C84"/>
    <mergeCell ref="N1:P1"/>
    <mergeCell ref="B4:N4"/>
    <mergeCell ref="F9:P9"/>
    <mergeCell ref="A16:C16"/>
    <mergeCell ref="A39:C39"/>
    <mergeCell ref="D9:D11"/>
    <mergeCell ref="E9:E11"/>
    <mergeCell ref="F10:F11"/>
    <mergeCell ref="G10:G11"/>
    <mergeCell ref="H10:H11"/>
    <mergeCell ref="K10:K11"/>
    <mergeCell ref="N10:N11"/>
  </mergeCells>
  <conditionalFormatting sqref="C17:C38">
    <cfRule type="duplicateValues" dxfId="0" priority="1"/>
  </conditionalFormatting>
  <printOptions horizontalCentered="1"/>
  <pageMargins left="0.2" right="0.2" top="0.59" bottom="0.27" header="0.54" footer="0.21"/>
  <pageSetup paperSize="9" scale="60" orientation="landscape" r:id="rId1"/>
  <rowBreaks count="2" manualBreakCount="2">
    <brk id="60" max="15" man="1"/>
    <brk id="131" max="1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/>
  </sheetPr>
  <dimension ref="A1:DI83"/>
  <sheetViews>
    <sheetView view="pageBreakPreview" zoomScale="55" zoomScaleNormal="85" zoomScaleSheetLayoutView="55" workbookViewId="0">
      <selection activeCell="P9" sqref="P9"/>
    </sheetView>
  </sheetViews>
  <sheetFormatPr defaultColWidth="8.85546875" defaultRowHeight="14.25"/>
  <cols>
    <col min="1" max="1" width="14.140625" style="71" customWidth="1"/>
    <col min="2" max="2" width="3.85546875" style="71" customWidth="1"/>
    <col min="3" max="3" width="12.42578125" style="71" customWidth="1"/>
    <col min="4" max="4" width="7.85546875" style="71" customWidth="1"/>
    <col min="5" max="5" width="8.42578125" style="71" customWidth="1"/>
    <col min="6" max="6" width="9.5703125" style="71" customWidth="1"/>
    <col min="7" max="8" width="8.5703125" style="71" customWidth="1"/>
    <col min="9" max="9" width="10.28515625" style="71" customWidth="1"/>
    <col min="10" max="11" width="8.85546875" style="71" customWidth="1"/>
    <col min="12" max="12" width="7" style="71" customWidth="1"/>
    <col min="13" max="14" width="8.7109375" style="71" customWidth="1"/>
    <col min="15" max="15" width="16.7109375" style="71" customWidth="1"/>
    <col min="16" max="16" width="5" style="71" customWidth="1"/>
    <col min="17" max="17" width="12" style="71" customWidth="1"/>
    <col min="18" max="18" width="8.7109375" style="71" customWidth="1"/>
    <col min="19" max="19" width="9.140625" style="71" customWidth="1"/>
    <col min="20" max="20" width="9.5703125" style="71" customWidth="1"/>
    <col min="21" max="21" width="8.42578125" style="71" customWidth="1"/>
    <col min="22" max="22" width="9.28515625" style="71" customWidth="1"/>
    <col min="23" max="23" width="11.5703125" style="71" customWidth="1"/>
    <col min="24" max="25" width="8.42578125" style="71" customWidth="1"/>
    <col min="26" max="26" width="8.7109375" style="71" customWidth="1"/>
    <col min="27" max="27" width="8" style="71" customWidth="1"/>
    <col min="28" max="28" width="8.5703125" style="71" customWidth="1"/>
    <col min="29" max="29" width="14.85546875" style="71" hidden="1" customWidth="1"/>
    <col min="30" max="30" width="4.5703125" style="71" hidden="1" customWidth="1"/>
    <col min="31" max="31" width="10.42578125" style="530" hidden="1" customWidth="1"/>
    <col min="32" max="33" width="9.28515625" style="530" hidden="1" customWidth="1"/>
    <col min="34" max="34" width="22.85546875" style="530" hidden="1" customWidth="1"/>
    <col min="35" max="36" width="8.85546875" style="530" hidden="1" customWidth="1"/>
    <col min="37" max="37" width="21.5703125" style="530" hidden="1" customWidth="1"/>
    <col min="38" max="39" width="9.140625" style="530" hidden="1" customWidth="1"/>
    <col min="40" max="40" width="21.140625" style="530" hidden="1" customWidth="1"/>
    <col min="41" max="42" width="8.5703125" style="530" hidden="1" customWidth="1"/>
    <col min="43" max="43" width="16.42578125" style="71" hidden="1" customWidth="1"/>
    <col min="44" max="44" width="4.28515625" style="71" hidden="1" customWidth="1"/>
    <col min="45" max="45" width="28.140625" style="530" hidden="1" customWidth="1"/>
    <col min="46" max="47" width="9.28515625" style="530" hidden="1" customWidth="1"/>
    <col min="48" max="48" width="24" style="530" hidden="1" customWidth="1"/>
    <col min="49" max="50" width="8.85546875" style="530" hidden="1" customWidth="1"/>
    <col min="51" max="51" width="21.28515625" style="530" hidden="1" customWidth="1"/>
    <col min="52" max="53" width="8.42578125" style="530" hidden="1" customWidth="1"/>
    <col min="54" max="54" width="12.28515625" style="530" hidden="1" customWidth="1"/>
    <col min="55" max="56" width="9" style="530" hidden="1" customWidth="1"/>
    <col min="57" max="57" width="17.42578125" style="71" hidden="1" customWidth="1"/>
    <col min="58" max="58" width="4.140625" style="71" hidden="1" customWidth="1"/>
    <col min="59" max="59" width="11.5703125" style="530" hidden="1" customWidth="1"/>
    <col min="60" max="76" width="8.85546875" style="530" hidden="1" customWidth="1"/>
    <col min="77" max="77" width="11.85546875" style="530" hidden="1" customWidth="1"/>
    <col min="78" max="79" width="8.85546875" style="530" hidden="1" customWidth="1"/>
    <col min="80" max="80" width="17.42578125" style="71" hidden="1" customWidth="1"/>
    <col min="81" max="81" width="4.5703125" style="71" hidden="1" customWidth="1"/>
    <col min="82" max="82" width="13.28515625" style="530" hidden="1" customWidth="1"/>
    <col min="83" max="93" width="8.85546875" style="530" hidden="1" customWidth="1"/>
    <col min="94" max="94" width="11.28515625" style="530" hidden="1" customWidth="1"/>
    <col min="95" max="99" width="8.85546875" style="530" hidden="1" customWidth="1"/>
    <col min="100" max="16384" width="8.85546875" style="71"/>
  </cols>
  <sheetData>
    <row r="1" spans="1:99" ht="22.5" customHeight="1">
      <c r="A1" s="84"/>
      <c r="B1" s="84"/>
      <c r="C1" s="84"/>
      <c r="D1" s="84"/>
      <c r="M1" s="707" t="s">
        <v>749</v>
      </c>
      <c r="N1" s="707"/>
      <c r="U1" s="102"/>
      <c r="V1" s="102"/>
      <c r="Z1" s="768" t="s">
        <v>750</v>
      </c>
      <c r="AA1" s="768"/>
      <c r="AB1" s="768"/>
      <c r="AC1" s="768"/>
      <c r="AD1" s="99"/>
      <c r="AE1" s="529"/>
      <c r="AF1" s="529"/>
      <c r="AG1" s="529"/>
      <c r="AH1" s="529"/>
      <c r="AL1" s="531"/>
      <c r="AM1" s="531"/>
      <c r="AN1" s="793" t="s">
        <v>751</v>
      </c>
      <c r="AO1" s="793"/>
      <c r="AP1" s="793"/>
      <c r="AQ1" s="65"/>
      <c r="AR1" s="65"/>
      <c r="BB1" s="759" t="s">
        <v>752</v>
      </c>
      <c r="BC1" s="759"/>
      <c r="BD1" s="759"/>
      <c r="BE1" s="110"/>
      <c r="BF1" s="110"/>
      <c r="BY1" s="793" t="s">
        <v>751</v>
      </c>
      <c r="BZ1" s="793"/>
      <c r="CA1" s="793"/>
      <c r="CR1" s="793" t="s">
        <v>751</v>
      </c>
      <c r="CS1" s="793"/>
      <c r="CT1" s="793"/>
      <c r="CU1" s="793"/>
    </row>
    <row r="2" spans="1:99" ht="22.5" customHeight="1">
      <c r="A2" s="84"/>
      <c r="B2" s="84"/>
      <c r="C2" s="84"/>
      <c r="D2" s="84"/>
    </row>
    <row r="3" spans="1:99" ht="22.5" customHeight="1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103"/>
      <c r="Z3" s="103"/>
      <c r="AA3" s="103"/>
      <c r="AB3" s="103"/>
      <c r="AC3" s="103"/>
      <c r="AD3" s="103"/>
      <c r="AE3" s="532"/>
      <c r="AF3" s="532"/>
      <c r="AG3" s="532"/>
      <c r="AH3" s="532"/>
      <c r="AI3" s="532"/>
      <c r="AJ3" s="532"/>
      <c r="AK3" s="532"/>
    </row>
    <row r="4" spans="1:99" ht="33.75" customHeight="1">
      <c r="A4" s="721" t="s">
        <v>829</v>
      </c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85"/>
      <c r="P4" s="85"/>
      <c r="Q4" s="85"/>
      <c r="R4" s="85"/>
      <c r="S4" s="85"/>
      <c r="T4" s="85"/>
      <c r="U4" s="85"/>
      <c r="V4" s="85"/>
      <c r="W4" s="85"/>
      <c r="X4" s="85"/>
      <c r="Y4" s="103"/>
      <c r="Z4" s="103"/>
      <c r="AA4" s="103"/>
      <c r="AB4" s="103"/>
      <c r="AC4" s="103"/>
      <c r="AD4" s="103"/>
      <c r="AE4" s="532"/>
      <c r="AF4" s="532"/>
      <c r="AG4" s="532"/>
      <c r="AH4" s="532"/>
      <c r="AI4" s="532"/>
      <c r="AJ4" s="532"/>
      <c r="AK4" s="532"/>
    </row>
    <row r="5" spans="1:99" s="2" customFormat="1" ht="12.75"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</row>
    <row r="6" spans="1:99" s="2" customFormat="1" ht="12.75">
      <c r="A6" s="794"/>
      <c r="B6" s="794"/>
      <c r="C6" s="794"/>
      <c r="D6" s="86"/>
      <c r="E6" s="86"/>
      <c r="F6" s="86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</row>
    <row r="7" spans="1:99" s="2" customFormat="1" ht="12.75">
      <c r="A7" s="14"/>
      <c r="B7" s="14"/>
      <c r="C7" s="14"/>
      <c r="D7" s="86"/>
      <c r="E7" s="86"/>
      <c r="F7" s="86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</row>
    <row r="8" spans="1:99" s="2" customFormat="1" ht="12.75">
      <c r="A8" s="14"/>
      <c r="B8" s="14"/>
      <c r="C8" s="14"/>
      <c r="D8" s="86"/>
      <c r="E8" s="86"/>
      <c r="F8" s="86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</row>
    <row r="9" spans="1:99" s="2" customFormat="1" ht="12.75">
      <c r="A9" s="14"/>
      <c r="B9" s="14"/>
      <c r="C9" s="14"/>
      <c r="D9" s="86"/>
      <c r="E9" s="86"/>
      <c r="F9" s="86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</row>
    <row r="10" spans="1:99" s="2" customFormat="1" ht="12.75">
      <c r="A10" s="14"/>
      <c r="B10" s="14"/>
      <c r="C10" s="14"/>
      <c r="D10" s="86"/>
      <c r="E10" s="86"/>
      <c r="F10" s="86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</row>
    <row r="11" spans="1:99" s="2" customFormat="1" ht="12.75">
      <c r="A11" s="795"/>
      <c r="B11" s="795"/>
      <c r="C11" s="795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</row>
    <row r="12" spans="1:99" s="2" customFormat="1" ht="12.75">
      <c r="A12" s="795"/>
      <c r="B12" s="795"/>
      <c r="C12" s="795"/>
      <c r="D12" s="693"/>
      <c r="E12" s="693"/>
      <c r="F12" s="693"/>
      <c r="G12" s="693"/>
      <c r="H12" s="693"/>
      <c r="I12" s="693"/>
      <c r="J12" s="693"/>
      <c r="K12" s="89"/>
      <c r="L12" s="89"/>
      <c r="M12" s="89"/>
      <c r="N12" s="89"/>
      <c r="O12" s="89"/>
      <c r="P12" s="89"/>
      <c r="Q12" s="89"/>
      <c r="R12" s="89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</row>
    <row r="13" spans="1:99" s="2" customFormat="1" ht="12.75">
      <c r="A13" s="87"/>
      <c r="B13" s="87"/>
      <c r="C13" s="87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</row>
    <row r="14" spans="1:99" s="2" customFormat="1" ht="12.75">
      <c r="A14" s="673" t="s">
        <v>753</v>
      </c>
      <c r="B14" s="673"/>
      <c r="C14" s="673"/>
      <c r="D14" s="673"/>
      <c r="E14" s="673"/>
      <c r="F14" s="86"/>
      <c r="M14" s="86"/>
      <c r="N14" s="15" t="s">
        <v>3</v>
      </c>
      <c r="AA14" s="15"/>
      <c r="AB14" s="104"/>
      <c r="AE14" s="88"/>
      <c r="AF14" s="88"/>
      <c r="AG14" s="13"/>
      <c r="AH14" s="88"/>
      <c r="AI14" s="88"/>
      <c r="AJ14" s="88"/>
      <c r="AK14" s="13"/>
      <c r="AL14" s="88"/>
      <c r="AM14" s="88"/>
      <c r="AN14" s="88"/>
      <c r="AO14" s="88"/>
      <c r="AP14" s="88"/>
      <c r="AS14" s="88"/>
      <c r="AT14" s="88"/>
      <c r="AU14" s="88"/>
      <c r="AV14" s="88"/>
      <c r="AW14" s="315"/>
      <c r="AX14" s="315"/>
      <c r="AY14" s="315"/>
      <c r="AZ14" s="315"/>
      <c r="BA14" s="315"/>
      <c r="BB14" s="315"/>
      <c r="BC14" s="315"/>
      <c r="BD14" s="13" t="s">
        <v>3</v>
      </c>
      <c r="BE14" s="15"/>
      <c r="BF14" s="15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13" t="s">
        <v>3</v>
      </c>
      <c r="CD14" s="88"/>
      <c r="CE14" s="88"/>
      <c r="CF14" s="88"/>
      <c r="CG14" s="88"/>
      <c r="CH14" s="88"/>
      <c r="CI14" s="13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13" t="s">
        <v>3</v>
      </c>
    </row>
    <row r="15" spans="1:99" s="3" customFormat="1" ht="15" customHeight="1">
      <c r="A15" s="700" t="s">
        <v>754</v>
      </c>
      <c r="B15" s="700" t="s">
        <v>5</v>
      </c>
      <c r="C15" s="697" t="s">
        <v>755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5"/>
      <c r="O15" s="697" t="s">
        <v>754</v>
      </c>
      <c r="P15" s="700" t="s">
        <v>5</v>
      </c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55"/>
      <c r="AC15" s="697" t="s">
        <v>754</v>
      </c>
      <c r="AD15" s="700" t="s">
        <v>5</v>
      </c>
      <c r="AE15" s="704" t="s">
        <v>755</v>
      </c>
      <c r="AF15" s="705"/>
      <c r="AG15" s="705"/>
      <c r="AH15" s="705"/>
      <c r="AI15" s="705"/>
      <c r="AJ15" s="705"/>
      <c r="AK15" s="705"/>
      <c r="AL15" s="705"/>
      <c r="AM15" s="705"/>
      <c r="AN15" s="705"/>
      <c r="AO15" s="705"/>
      <c r="AP15" s="706"/>
      <c r="AQ15" s="697" t="s">
        <v>754</v>
      </c>
      <c r="AR15" s="700" t="s">
        <v>5</v>
      </c>
      <c r="AS15" s="704" t="s">
        <v>755</v>
      </c>
      <c r="AT15" s="705"/>
      <c r="AU15" s="705"/>
      <c r="AV15" s="705"/>
      <c r="AW15" s="705"/>
      <c r="AX15" s="705"/>
      <c r="AY15" s="705"/>
      <c r="AZ15" s="705"/>
      <c r="BA15" s="705"/>
      <c r="BB15" s="705"/>
      <c r="BC15" s="705"/>
      <c r="BD15" s="706"/>
      <c r="BE15" s="697" t="s">
        <v>754</v>
      </c>
      <c r="BF15" s="700" t="s">
        <v>5</v>
      </c>
      <c r="BG15" s="704" t="s">
        <v>755</v>
      </c>
      <c r="BH15" s="705"/>
      <c r="BI15" s="705"/>
      <c r="BJ15" s="705"/>
      <c r="BK15" s="705"/>
      <c r="BL15" s="705"/>
      <c r="BM15" s="705"/>
      <c r="BN15" s="705"/>
      <c r="BO15" s="705"/>
      <c r="BP15" s="705"/>
      <c r="BQ15" s="705"/>
      <c r="BR15" s="705"/>
      <c r="BS15" s="705"/>
      <c r="BT15" s="705"/>
      <c r="BU15" s="705"/>
      <c r="BV15" s="705"/>
      <c r="BW15" s="705"/>
      <c r="BX15" s="705"/>
      <c r="BY15" s="705"/>
      <c r="BZ15" s="705"/>
      <c r="CA15" s="706"/>
      <c r="CB15" s="697" t="s">
        <v>754</v>
      </c>
      <c r="CC15" s="700" t="s">
        <v>5</v>
      </c>
      <c r="CD15" s="704" t="s">
        <v>755</v>
      </c>
      <c r="CE15" s="705"/>
      <c r="CF15" s="705"/>
      <c r="CG15" s="705"/>
      <c r="CH15" s="705"/>
      <c r="CI15" s="705"/>
      <c r="CJ15" s="705"/>
      <c r="CK15" s="705"/>
      <c r="CL15" s="705"/>
      <c r="CM15" s="705"/>
      <c r="CN15" s="705"/>
      <c r="CO15" s="705"/>
      <c r="CP15" s="705"/>
      <c r="CQ15" s="705"/>
      <c r="CR15" s="705"/>
      <c r="CS15" s="705"/>
      <c r="CT15" s="705"/>
      <c r="CU15" s="706"/>
    </row>
    <row r="16" spans="1:99" s="3" customFormat="1" ht="15" customHeight="1">
      <c r="A16" s="700"/>
      <c r="B16" s="700"/>
      <c r="C16" s="699"/>
      <c r="D16" s="700" t="s">
        <v>117</v>
      </c>
      <c r="E16" s="700" t="s">
        <v>119</v>
      </c>
      <c r="F16" s="697" t="s">
        <v>756</v>
      </c>
      <c r="G16" s="705"/>
      <c r="H16" s="706"/>
      <c r="I16" s="697" t="s">
        <v>757</v>
      </c>
      <c r="J16" s="74"/>
      <c r="K16" s="78"/>
      <c r="L16" s="697" t="s">
        <v>758</v>
      </c>
      <c r="M16" s="74"/>
      <c r="N16" s="78"/>
      <c r="O16" s="699"/>
      <c r="P16" s="700"/>
      <c r="Q16" s="697" t="s">
        <v>759</v>
      </c>
      <c r="R16" s="62"/>
      <c r="S16" s="62"/>
      <c r="T16" s="62"/>
      <c r="U16" s="62"/>
      <c r="V16" s="62"/>
      <c r="W16" s="62"/>
      <c r="X16" s="62"/>
      <c r="Y16" s="66"/>
      <c r="Z16" s="697" t="s">
        <v>14</v>
      </c>
      <c r="AA16" s="62"/>
      <c r="AB16" s="66"/>
      <c r="AC16" s="699"/>
      <c r="AD16" s="700"/>
      <c r="AE16" s="697" t="s">
        <v>760</v>
      </c>
      <c r="AF16" s="117"/>
      <c r="AG16" s="328"/>
      <c r="AH16" s="697" t="s">
        <v>761</v>
      </c>
      <c r="AI16" s="117"/>
      <c r="AJ16" s="328"/>
      <c r="AK16" s="697" t="s">
        <v>762</v>
      </c>
      <c r="AL16" s="117"/>
      <c r="AM16" s="328"/>
      <c r="AN16" s="697" t="s">
        <v>763</v>
      </c>
      <c r="AO16" s="117"/>
      <c r="AP16" s="328"/>
      <c r="AQ16" s="699"/>
      <c r="AR16" s="700"/>
      <c r="AS16" s="697" t="s">
        <v>764</v>
      </c>
      <c r="AT16" s="117"/>
      <c r="AU16" s="328"/>
      <c r="AV16" s="697" t="s">
        <v>765</v>
      </c>
      <c r="AW16" s="117"/>
      <c r="AX16" s="328"/>
      <c r="AY16" s="697" t="s">
        <v>766</v>
      </c>
      <c r="AZ16" s="117"/>
      <c r="BA16" s="328"/>
      <c r="BB16" s="697" t="s">
        <v>767</v>
      </c>
      <c r="BC16" s="117"/>
      <c r="BD16" s="328"/>
      <c r="BE16" s="699"/>
      <c r="BF16" s="700"/>
      <c r="BG16" s="697" t="s">
        <v>768</v>
      </c>
      <c r="BH16" s="117"/>
      <c r="BI16" s="328"/>
      <c r="BJ16" s="697" t="s">
        <v>769</v>
      </c>
      <c r="BK16" s="117"/>
      <c r="BL16" s="328"/>
      <c r="BM16" s="697" t="s">
        <v>770</v>
      </c>
      <c r="BN16" s="117"/>
      <c r="BO16" s="328"/>
      <c r="BP16" s="697" t="s">
        <v>771</v>
      </c>
      <c r="BQ16" s="117"/>
      <c r="BR16" s="328"/>
      <c r="BS16" s="697" t="s">
        <v>772</v>
      </c>
      <c r="BT16" s="117"/>
      <c r="BU16" s="328"/>
      <c r="BV16" s="697" t="s">
        <v>554</v>
      </c>
      <c r="BW16" s="117"/>
      <c r="BX16" s="328"/>
      <c r="BY16" s="697" t="s">
        <v>773</v>
      </c>
      <c r="BZ16" s="117"/>
      <c r="CA16" s="328"/>
      <c r="CB16" s="699"/>
      <c r="CC16" s="700"/>
      <c r="CD16" s="697" t="s">
        <v>578</v>
      </c>
      <c r="CE16" s="117"/>
      <c r="CF16" s="328"/>
      <c r="CG16" s="697" t="s">
        <v>774</v>
      </c>
      <c r="CH16" s="117"/>
      <c r="CI16" s="328"/>
      <c r="CJ16" s="697" t="s">
        <v>775</v>
      </c>
      <c r="CK16" s="117"/>
      <c r="CL16" s="328"/>
      <c r="CM16" s="697" t="s">
        <v>776</v>
      </c>
      <c r="CN16" s="117"/>
      <c r="CO16" s="328"/>
      <c r="CP16" s="697" t="s">
        <v>777</v>
      </c>
      <c r="CQ16" s="117"/>
      <c r="CR16" s="328"/>
      <c r="CS16" s="697" t="s">
        <v>14</v>
      </c>
      <c r="CT16" s="117"/>
      <c r="CU16" s="328"/>
    </row>
    <row r="17" spans="1:113" s="3" customFormat="1" ht="12.75" customHeight="1">
      <c r="A17" s="700"/>
      <c r="B17" s="700"/>
      <c r="C17" s="699"/>
      <c r="D17" s="700"/>
      <c r="E17" s="700"/>
      <c r="F17" s="725"/>
      <c r="G17" s="724" t="s">
        <v>117</v>
      </c>
      <c r="H17" s="724" t="s">
        <v>119</v>
      </c>
      <c r="I17" s="699"/>
      <c r="J17" s="700" t="s">
        <v>117</v>
      </c>
      <c r="K17" s="700" t="s">
        <v>119</v>
      </c>
      <c r="L17" s="699"/>
      <c r="M17" s="700" t="s">
        <v>117</v>
      </c>
      <c r="N17" s="700" t="s">
        <v>119</v>
      </c>
      <c r="O17" s="699"/>
      <c r="P17" s="700"/>
      <c r="Q17" s="699"/>
      <c r="R17" s="700" t="s">
        <v>117</v>
      </c>
      <c r="S17" s="724" t="s">
        <v>119</v>
      </c>
      <c r="T17" s="697" t="s">
        <v>778</v>
      </c>
      <c r="U17" s="705"/>
      <c r="V17" s="706"/>
      <c r="W17" s="697" t="s">
        <v>779</v>
      </c>
      <c r="X17" s="705"/>
      <c r="Y17" s="706"/>
      <c r="Z17" s="699"/>
      <c r="AA17" s="700" t="s">
        <v>117</v>
      </c>
      <c r="AB17" s="700" t="s">
        <v>119</v>
      </c>
      <c r="AC17" s="699"/>
      <c r="AD17" s="700"/>
      <c r="AE17" s="699"/>
      <c r="AF17" s="700" t="s">
        <v>117</v>
      </c>
      <c r="AG17" s="700" t="s">
        <v>119</v>
      </c>
      <c r="AH17" s="699"/>
      <c r="AI17" s="700" t="s">
        <v>117</v>
      </c>
      <c r="AJ17" s="700" t="s">
        <v>119</v>
      </c>
      <c r="AK17" s="699"/>
      <c r="AL17" s="700" t="s">
        <v>117</v>
      </c>
      <c r="AM17" s="700" t="s">
        <v>119</v>
      </c>
      <c r="AN17" s="699"/>
      <c r="AO17" s="700" t="s">
        <v>117</v>
      </c>
      <c r="AP17" s="700" t="s">
        <v>119</v>
      </c>
      <c r="AQ17" s="699"/>
      <c r="AR17" s="700"/>
      <c r="AS17" s="699"/>
      <c r="AT17" s="700" t="s">
        <v>117</v>
      </c>
      <c r="AU17" s="700" t="s">
        <v>119</v>
      </c>
      <c r="AV17" s="699"/>
      <c r="AW17" s="700" t="s">
        <v>117</v>
      </c>
      <c r="AX17" s="700" t="s">
        <v>119</v>
      </c>
      <c r="AY17" s="699"/>
      <c r="AZ17" s="700" t="s">
        <v>117</v>
      </c>
      <c r="BA17" s="700" t="s">
        <v>119</v>
      </c>
      <c r="BB17" s="699"/>
      <c r="BC17" s="700" t="s">
        <v>117</v>
      </c>
      <c r="BD17" s="700" t="s">
        <v>119</v>
      </c>
      <c r="BE17" s="699"/>
      <c r="BF17" s="700"/>
      <c r="BG17" s="699"/>
      <c r="BH17" s="700" t="s">
        <v>117</v>
      </c>
      <c r="BI17" s="700" t="s">
        <v>119</v>
      </c>
      <c r="BJ17" s="699"/>
      <c r="BK17" s="700" t="s">
        <v>117</v>
      </c>
      <c r="BL17" s="700" t="s">
        <v>119</v>
      </c>
      <c r="BM17" s="699"/>
      <c r="BN17" s="700" t="s">
        <v>117</v>
      </c>
      <c r="BO17" s="700" t="s">
        <v>119</v>
      </c>
      <c r="BP17" s="699"/>
      <c r="BQ17" s="700" t="s">
        <v>117</v>
      </c>
      <c r="BR17" s="700" t="s">
        <v>119</v>
      </c>
      <c r="BS17" s="699"/>
      <c r="BT17" s="700" t="s">
        <v>117</v>
      </c>
      <c r="BU17" s="700" t="s">
        <v>119</v>
      </c>
      <c r="BV17" s="699"/>
      <c r="BW17" s="700" t="s">
        <v>117</v>
      </c>
      <c r="BX17" s="700" t="s">
        <v>119</v>
      </c>
      <c r="BY17" s="699"/>
      <c r="BZ17" s="700" t="s">
        <v>117</v>
      </c>
      <c r="CA17" s="700" t="s">
        <v>119</v>
      </c>
      <c r="CB17" s="699"/>
      <c r="CC17" s="700"/>
      <c r="CD17" s="699"/>
      <c r="CE17" s="700" t="s">
        <v>117</v>
      </c>
      <c r="CF17" s="700" t="s">
        <v>119</v>
      </c>
      <c r="CG17" s="699"/>
      <c r="CH17" s="700" t="s">
        <v>117</v>
      </c>
      <c r="CI17" s="700" t="s">
        <v>119</v>
      </c>
      <c r="CJ17" s="699"/>
      <c r="CK17" s="700" t="s">
        <v>117</v>
      </c>
      <c r="CL17" s="700" t="s">
        <v>119</v>
      </c>
      <c r="CM17" s="699"/>
      <c r="CN17" s="700" t="s">
        <v>117</v>
      </c>
      <c r="CO17" s="700" t="s">
        <v>119</v>
      </c>
      <c r="CP17" s="699"/>
      <c r="CQ17" s="700" t="s">
        <v>117</v>
      </c>
      <c r="CR17" s="700" t="s">
        <v>119</v>
      </c>
      <c r="CS17" s="699"/>
      <c r="CT17" s="700" t="s">
        <v>117</v>
      </c>
      <c r="CU17" s="700" t="s">
        <v>119</v>
      </c>
    </row>
    <row r="18" spans="1:113" s="3" customFormat="1" ht="28.5" customHeight="1">
      <c r="A18" s="700"/>
      <c r="B18" s="700"/>
      <c r="C18" s="698"/>
      <c r="D18" s="700"/>
      <c r="E18" s="700"/>
      <c r="F18" s="703"/>
      <c r="G18" s="703"/>
      <c r="H18" s="703"/>
      <c r="I18" s="698"/>
      <c r="J18" s="700"/>
      <c r="K18" s="700"/>
      <c r="L18" s="698"/>
      <c r="M18" s="700"/>
      <c r="N18" s="700"/>
      <c r="O18" s="698"/>
      <c r="P18" s="700"/>
      <c r="Q18" s="698"/>
      <c r="R18" s="700"/>
      <c r="S18" s="703"/>
      <c r="T18" s="703"/>
      <c r="U18" s="27" t="s">
        <v>117</v>
      </c>
      <c r="V18" s="27" t="s">
        <v>119</v>
      </c>
      <c r="W18" s="703"/>
      <c r="X18" s="27" t="s">
        <v>117</v>
      </c>
      <c r="Y18" s="27" t="s">
        <v>119</v>
      </c>
      <c r="Z18" s="698"/>
      <c r="AA18" s="700"/>
      <c r="AB18" s="700"/>
      <c r="AC18" s="698"/>
      <c r="AD18" s="700"/>
      <c r="AE18" s="698"/>
      <c r="AF18" s="700"/>
      <c r="AG18" s="700"/>
      <c r="AH18" s="698"/>
      <c r="AI18" s="700"/>
      <c r="AJ18" s="700"/>
      <c r="AK18" s="698"/>
      <c r="AL18" s="700"/>
      <c r="AM18" s="700"/>
      <c r="AN18" s="698"/>
      <c r="AO18" s="700"/>
      <c r="AP18" s="700"/>
      <c r="AQ18" s="698"/>
      <c r="AR18" s="700"/>
      <c r="AS18" s="698"/>
      <c r="AT18" s="700"/>
      <c r="AU18" s="700"/>
      <c r="AV18" s="698"/>
      <c r="AW18" s="700"/>
      <c r="AX18" s="700"/>
      <c r="AY18" s="698"/>
      <c r="AZ18" s="700"/>
      <c r="BA18" s="700"/>
      <c r="BB18" s="698"/>
      <c r="BC18" s="700"/>
      <c r="BD18" s="700"/>
      <c r="BE18" s="698"/>
      <c r="BF18" s="700"/>
      <c r="BG18" s="698"/>
      <c r="BH18" s="700"/>
      <c r="BI18" s="700"/>
      <c r="BJ18" s="698"/>
      <c r="BK18" s="700"/>
      <c r="BL18" s="700"/>
      <c r="BM18" s="698"/>
      <c r="BN18" s="700"/>
      <c r="BO18" s="700"/>
      <c r="BP18" s="698"/>
      <c r="BQ18" s="700"/>
      <c r="BR18" s="700"/>
      <c r="BS18" s="698"/>
      <c r="BT18" s="700"/>
      <c r="BU18" s="700"/>
      <c r="BV18" s="698"/>
      <c r="BW18" s="700"/>
      <c r="BX18" s="700"/>
      <c r="BY18" s="698"/>
      <c r="BZ18" s="700"/>
      <c r="CA18" s="700"/>
      <c r="CB18" s="698"/>
      <c r="CC18" s="700"/>
      <c r="CD18" s="698"/>
      <c r="CE18" s="700"/>
      <c r="CF18" s="700"/>
      <c r="CG18" s="698"/>
      <c r="CH18" s="700"/>
      <c r="CI18" s="700"/>
      <c r="CJ18" s="698"/>
      <c r="CK18" s="700"/>
      <c r="CL18" s="700"/>
      <c r="CM18" s="698"/>
      <c r="CN18" s="700"/>
      <c r="CO18" s="700"/>
      <c r="CP18" s="698"/>
      <c r="CQ18" s="700"/>
      <c r="CR18" s="700"/>
      <c r="CS18" s="698"/>
      <c r="CT18" s="700"/>
      <c r="CU18" s="700"/>
    </row>
    <row r="19" spans="1:113" s="47" customFormat="1" ht="14.25" customHeight="1">
      <c r="A19" s="31" t="s">
        <v>31</v>
      </c>
      <c r="B19" s="31" t="s">
        <v>32</v>
      </c>
      <c r="C19" s="31">
        <v>1</v>
      </c>
      <c r="D19" s="31">
        <v>2</v>
      </c>
      <c r="E19" s="31">
        <v>3</v>
      </c>
      <c r="F19" s="31">
        <v>4</v>
      </c>
      <c r="G19" s="31">
        <v>5</v>
      </c>
      <c r="H19" s="31">
        <v>6</v>
      </c>
      <c r="I19" s="31">
        <v>7</v>
      </c>
      <c r="J19" s="31">
        <v>8</v>
      </c>
      <c r="K19" s="31">
        <v>9</v>
      </c>
      <c r="L19" s="31">
        <v>10</v>
      </c>
      <c r="M19" s="31">
        <v>11</v>
      </c>
      <c r="N19" s="31">
        <v>12</v>
      </c>
      <c r="O19" s="100" t="s">
        <v>31</v>
      </c>
      <c r="P19" s="31" t="s">
        <v>32</v>
      </c>
      <c r="Q19" s="31">
        <v>13</v>
      </c>
      <c r="R19" s="31">
        <v>14</v>
      </c>
      <c r="S19" s="31">
        <v>15</v>
      </c>
      <c r="T19" s="31">
        <v>16</v>
      </c>
      <c r="U19" s="31">
        <v>17</v>
      </c>
      <c r="V19" s="31">
        <v>18</v>
      </c>
      <c r="W19" s="31">
        <v>19</v>
      </c>
      <c r="X19" s="31">
        <v>20</v>
      </c>
      <c r="Y19" s="31">
        <v>21</v>
      </c>
      <c r="Z19" s="31">
        <v>22</v>
      </c>
      <c r="AA19" s="31">
        <v>23</v>
      </c>
      <c r="AB19" s="31">
        <v>24</v>
      </c>
      <c r="AC19" s="100" t="s">
        <v>31</v>
      </c>
      <c r="AD19" s="31" t="s">
        <v>32</v>
      </c>
      <c r="AE19" s="31">
        <v>25</v>
      </c>
      <c r="AF19" s="31">
        <v>26</v>
      </c>
      <c r="AG19" s="31">
        <v>27</v>
      </c>
      <c r="AH19" s="31">
        <v>28</v>
      </c>
      <c r="AI19" s="31">
        <v>29</v>
      </c>
      <c r="AJ19" s="31">
        <v>30</v>
      </c>
      <c r="AK19" s="31">
        <v>31</v>
      </c>
      <c r="AL19" s="31">
        <v>32</v>
      </c>
      <c r="AM19" s="31">
        <v>33</v>
      </c>
      <c r="AN19" s="31">
        <v>34</v>
      </c>
      <c r="AO19" s="31">
        <v>35</v>
      </c>
      <c r="AP19" s="31">
        <v>36</v>
      </c>
      <c r="AQ19" s="100" t="s">
        <v>31</v>
      </c>
      <c r="AR19" s="31" t="s">
        <v>32</v>
      </c>
      <c r="AS19" s="31">
        <v>37</v>
      </c>
      <c r="AT19" s="31">
        <v>38</v>
      </c>
      <c r="AU19" s="31">
        <v>39</v>
      </c>
      <c r="AV19" s="31">
        <v>40</v>
      </c>
      <c r="AW19" s="31">
        <v>41</v>
      </c>
      <c r="AX19" s="31">
        <v>42</v>
      </c>
      <c r="AY19" s="31">
        <v>43</v>
      </c>
      <c r="AZ19" s="31">
        <v>44</v>
      </c>
      <c r="BA19" s="31">
        <v>45</v>
      </c>
      <c r="BB19" s="31">
        <v>46</v>
      </c>
      <c r="BC19" s="31">
        <v>47</v>
      </c>
      <c r="BD19" s="31">
        <v>48</v>
      </c>
      <c r="BE19" s="100" t="s">
        <v>31</v>
      </c>
      <c r="BF19" s="31" t="s">
        <v>32</v>
      </c>
      <c r="BG19" s="31">
        <v>49</v>
      </c>
      <c r="BH19" s="31">
        <v>50</v>
      </c>
      <c r="BI19" s="31">
        <v>51</v>
      </c>
      <c r="BJ19" s="31">
        <v>52</v>
      </c>
      <c r="BK19" s="31">
        <v>53</v>
      </c>
      <c r="BL19" s="31">
        <v>54</v>
      </c>
      <c r="BM19" s="31">
        <v>55</v>
      </c>
      <c r="BN19" s="31">
        <v>56</v>
      </c>
      <c r="BO19" s="31">
        <v>57</v>
      </c>
      <c r="BP19" s="31">
        <v>58</v>
      </c>
      <c r="BQ19" s="31">
        <v>59</v>
      </c>
      <c r="BR19" s="31">
        <v>60</v>
      </c>
      <c r="BS19" s="31">
        <v>61</v>
      </c>
      <c r="BT19" s="31">
        <v>62</v>
      </c>
      <c r="BU19" s="31">
        <v>63</v>
      </c>
      <c r="BV19" s="31">
        <v>64</v>
      </c>
      <c r="BW19" s="31">
        <v>65</v>
      </c>
      <c r="BX19" s="31">
        <v>66</v>
      </c>
      <c r="BY19" s="31">
        <v>67</v>
      </c>
      <c r="BZ19" s="31">
        <v>68</v>
      </c>
      <c r="CA19" s="31">
        <v>69</v>
      </c>
      <c r="CB19" s="100" t="s">
        <v>31</v>
      </c>
      <c r="CC19" s="31" t="s">
        <v>32</v>
      </c>
      <c r="CD19" s="31">
        <v>70</v>
      </c>
      <c r="CE19" s="31">
        <v>71</v>
      </c>
      <c r="CF19" s="31">
        <v>72</v>
      </c>
      <c r="CG19" s="31">
        <v>73</v>
      </c>
      <c r="CH19" s="31">
        <v>74</v>
      </c>
      <c r="CI19" s="31">
        <v>75</v>
      </c>
      <c r="CJ19" s="31">
        <v>76</v>
      </c>
      <c r="CK19" s="31">
        <v>77</v>
      </c>
      <c r="CL19" s="31">
        <v>78</v>
      </c>
      <c r="CM19" s="31">
        <v>79</v>
      </c>
      <c r="CN19" s="31">
        <v>80</v>
      </c>
      <c r="CO19" s="31">
        <v>81</v>
      </c>
      <c r="CP19" s="31">
        <v>82</v>
      </c>
      <c r="CQ19" s="31">
        <v>83</v>
      </c>
      <c r="CR19" s="31">
        <v>84</v>
      </c>
      <c r="CS19" s="31">
        <v>85</v>
      </c>
      <c r="CT19" s="31">
        <v>86</v>
      </c>
      <c r="CU19" s="31">
        <v>87</v>
      </c>
    </row>
    <row r="20" spans="1:113" s="83" customFormat="1" ht="15.75" customHeight="1">
      <c r="A20" s="91" t="s">
        <v>33</v>
      </c>
      <c r="B20" s="32">
        <v>1</v>
      </c>
      <c r="C20" s="93">
        <f>+C21+C27+C34+C42+C46</f>
        <v>4168</v>
      </c>
      <c r="D20" s="93">
        <f t="shared" ref="D20:N20" si="0">+D21+D27+D34+D42+D46</f>
        <v>1439</v>
      </c>
      <c r="E20" s="93">
        <f t="shared" si="0"/>
        <v>2729</v>
      </c>
      <c r="F20" s="93">
        <f t="shared" si="0"/>
        <v>81</v>
      </c>
      <c r="G20" s="93">
        <f t="shared" si="0"/>
        <v>44</v>
      </c>
      <c r="H20" s="93">
        <f t="shared" si="0"/>
        <v>37</v>
      </c>
      <c r="I20" s="93">
        <f t="shared" si="0"/>
        <v>76</v>
      </c>
      <c r="J20" s="93">
        <f t="shared" si="0"/>
        <v>15</v>
      </c>
      <c r="K20" s="93">
        <f t="shared" si="0"/>
        <v>61</v>
      </c>
      <c r="L20" s="93">
        <f t="shared" si="0"/>
        <v>97</v>
      </c>
      <c r="M20" s="93">
        <f t="shared" si="0"/>
        <v>21</v>
      </c>
      <c r="N20" s="93">
        <f t="shared" si="0"/>
        <v>76</v>
      </c>
      <c r="O20" s="91" t="s">
        <v>33</v>
      </c>
      <c r="P20" s="32">
        <v>1</v>
      </c>
      <c r="Q20" s="93">
        <f t="shared" ref="Q20" si="1">+Q21+Q27+Q34+Q42+Q46</f>
        <v>2351</v>
      </c>
      <c r="R20" s="93">
        <f t="shared" ref="R20" si="2">+R21+R27+R34+R42+R46</f>
        <v>827</v>
      </c>
      <c r="S20" s="93">
        <f t="shared" ref="S20:T20" si="3">+S21+S27+S34+S42+S46</f>
        <v>1524</v>
      </c>
      <c r="T20" s="93">
        <f t="shared" si="3"/>
        <v>775</v>
      </c>
      <c r="U20" s="93">
        <f t="shared" ref="U20" si="4">+U21+U27+U34+U42+U46</f>
        <v>150</v>
      </c>
      <c r="V20" s="93">
        <f t="shared" ref="V20" si="5">+V21+V27+V34+V42+V46</f>
        <v>625</v>
      </c>
      <c r="W20" s="93">
        <f t="shared" ref="W20" si="6">+W21+W27+W34+W42+W46</f>
        <v>1576</v>
      </c>
      <c r="X20" s="93">
        <f t="shared" ref="X20" si="7">+X21+X27+X34+X42+X46</f>
        <v>677</v>
      </c>
      <c r="Y20" s="93">
        <f t="shared" ref="Y20" si="8">+Y21+Y27+Y34+Y42+Y46</f>
        <v>899</v>
      </c>
      <c r="Z20" s="93">
        <f t="shared" ref="Z20" si="9">+Z21+Z27+Z34+Z42+Z46</f>
        <v>1563</v>
      </c>
      <c r="AA20" s="93">
        <f t="shared" ref="AA20" si="10">+AA21+AA27+AA34+AA42+AA46</f>
        <v>532</v>
      </c>
      <c r="AB20" s="93">
        <f t="shared" ref="AB20" si="11">+AB21+AB27+AB34+AB42+AB46</f>
        <v>1031</v>
      </c>
      <c r="AC20" s="91" t="s">
        <v>33</v>
      </c>
      <c r="AD20" s="32">
        <v>1</v>
      </c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1" t="s">
        <v>33</v>
      </c>
      <c r="AR20" s="32">
        <v>1</v>
      </c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1" t="s">
        <v>33</v>
      </c>
      <c r="BF20" s="32">
        <v>1</v>
      </c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1" t="s">
        <v>33</v>
      </c>
      <c r="CC20" s="32">
        <v>1</v>
      </c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W20" s="83">
        <f>+C20-D20-E20</f>
        <v>0</v>
      </c>
      <c r="CX20" s="83">
        <f>+F20-G20-H20</f>
        <v>0</v>
      </c>
      <c r="CY20" s="83">
        <f>+I20-J20-K20</f>
        <v>0</v>
      </c>
      <c r="CZ20" s="83">
        <f>+L20-M20-N20</f>
        <v>0</v>
      </c>
      <c r="DA20" s="83">
        <f>+Q20-R20-S20</f>
        <v>0</v>
      </c>
      <c r="DB20" s="83">
        <f>+T20-U20-V20</f>
        <v>0</v>
      </c>
      <c r="DC20" s="83">
        <f>+W20-X20-Y20</f>
        <v>0</v>
      </c>
      <c r="DD20" s="83">
        <f>+C20-F20-I20-L20-Q20-Z20</f>
        <v>0</v>
      </c>
      <c r="DE20" s="83">
        <f t="shared" ref="DE20:DF20" si="12">+D20-G20-J20-M20-R20-AA20</f>
        <v>0</v>
      </c>
      <c r="DF20" s="83">
        <f t="shared" si="12"/>
        <v>0</v>
      </c>
    </row>
    <row r="21" spans="1:113" s="83" customFormat="1" ht="15.75" customHeight="1">
      <c r="A21" s="91" t="s">
        <v>34</v>
      </c>
      <c r="B21" s="32">
        <v>2</v>
      </c>
      <c r="C21" s="93">
        <f>SUM(C22:C26)</f>
        <v>655</v>
      </c>
      <c r="D21" s="93">
        <f t="shared" ref="D21:N21" si="13">SUM(D22:D26)</f>
        <v>236</v>
      </c>
      <c r="E21" s="93">
        <f t="shared" si="13"/>
        <v>419</v>
      </c>
      <c r="F21" s="93">
        <f t="shared" si="13"/>
        <v>7</v>
      </c>
      <c r="G21" s="93">
        <f t="shared" si="13"/>
        <v>4</v>
      </c>
      <c r="H21" s="93">
        <f t="shared" si="13"/>
        <v>3</v>
      </c>
      <c r="I21" s="93">
        <f t="shared" si="13"/>
        <v>7</v>
      </c>
      <c r="J21" s="93">
        <f t="shared" si="13"/>
        <v>2</v>
      </c>
      <c r="K21" s="93">
        <f t="shared" si="13"/>
        <v>5</v>
      </c>
      <c r="L21" s="93">
        <f t="shared" si="13"/>
        <v>16</v>
      </c>
      <c r="M21" s="93">
        <f t="shared" si="13"/>
        <v>5</v>
      </c>
      <c r="N21" s="93">
        <f t="shared" si="13"/>
        <v>11</v>
      </c>
      <c r="O21" s="91" t="s">
        <v>34</v>
      </c>
      <c r="P21" s="32">
        <v>2</v>
      </c>
      <c r="Q21" s="93">
        <f t="shared" ref="Q21" si="14">SUM(Q22:Q26)</f>
        <v>372</v>
      </c>
      <c r="R21" s="93">
        <f t="shared" ref="R21" si="15">SUM(R22:R26)</f>
        <v>147</v>
      </c>
      <c r="S21" s="93">
        <f t="shared" ref="S21" si="16">SUM(S22:S26)</f>
        <v>225</v>
      </c>
      <c r="T21" s="93">
        <f t="shared" ref="T21" si="17">SUM(T22:T26)</f>
        <v>118</v>
      </c>
      <c r="U21" s="93">
        <f t="shared" ref="U21" si="18">SUM(U22:U26)</f>
        <v>25</v>
      </c>
      <c r="V21" s="93">
        <f t="shared" ref="V21" si="19">SUM(V22:V26)</f>
        <v>93</v>
      </c>
      <c r="W21" s="93">
        <f t="shared" ref="W21" si="20">SUM(W22:W26)</f>
        <v>254</v>
      </c>
      <c r="X21" s="93">
        <f t="shared" ref="X21" si="21">SUM(X22:X26)</f>
        <v>122</v>
      </c>
      <c r="Y21" s="93">
        <f t="shared" ref="Y21" si="22">SUM(Y22:Y26)</f>
        <v>132</v>
      </c>
      <c r="Z21" s="93">
        <f t="shared" ref="Z21" si="23">SUM(Z22:Z26)</f>
        <v>253</v>
      </c>
      <c r="AA21" s="93">
        <f t="shared" ref="AA21" si="24">SUM(AA22:AA26)</f>
        <v>78</v>
      </c>
      <c r="AB21" s="93">
        <f t="shared" ref="AB21" si="25">SUM(AB22:AB26)</f>
        <v>175</v>
      </c>
      <c r="AC21" s="91" t="s">
        <v>34</v>
      </c>
      <c r="AD21" s="32">
        <v>2</v>
      </c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1" t="s">
        <v>34</v>
      </c>
      <c r="AR21" s="32">
        <v>2</v>
      </c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1" t="s">
        <v>34</v>
      </c>
      <c r="BF21" s="32">
        <v>2</v>
      </c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1" t="s">
        <v>34</v>
      </c>
      <c r="CC21" s="32">
        <v>2</v>
      </c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W21" s="83">
        <f t="shared" ref="CW21:CW55" si="26">+C21-D21-E21</f>
        <v>0</v>
      </c>
      <c r="CX21" s="83">
        <f t="shared" ref="CX21:CX55" si="27">+F21-G21-H21</f>
        <v>0</v>
      </c>
      <c r="CY21" s="83">
        <f t="shared" ref="CY21:CY55" si="28">+I21-J21-K21</f>
        <v>0</v>
      </c>
      <c r="CZ21" s="83">
        <f t="shared" ref="CZ21:CZ55" si="29">+L21-M21-N21</f>
        <v>0</v>
      </c>
      <c r="DA21" s="83">
        <f t="shared" ref="DA21:DA55" si="30">+Q21-R21-S21</f>
        <v>0</v>
      </c>
      <c r="DB21" s="83">
        <f t="shared" ref="DB21:DB55" si="31">+T21-U21-V21</f>
        <v>0</v>
      </c>
      <c r="DC21" s="83">
        <f t="shared" ref="DC21:DC55" si="32">+W21-X21-Y21</f>
        <v>0</v>
      </c>
      <c r="DD21" s="83">
        <f t="shared" ref="DD21:DD55" si="33">+C21-F21-I21-L21-Q21-Z21</f>
        <v>0</v>
      </c>
      <c r="DE21" s="83">
        <f t="shared" ref="DE21:DE55" si="34">+D21-G21-J21-M21-R21-AA21</f>
        <v>0</v>
      </c>
      <c r="DF21" s="83">
        <f t="shared" ref="DF21:DF55" si="35">+E21-H21-K21-N21-S21-AB21</f>
        <v>0</v>
      </c>
    </row>
    <row r="22" spans="1:113" s="2" customFormat="1" ht="15.75" customHeight="1">
      <c r="A22" s="94" t="s">
        <v>35</v>
      </c>
      <c r="B22" s="31">
        <v>3</v>
      </c>
      <c r="C22" s="57">
        <v>128</v>
      </c>
      <c r="D22" s="57">
        <v>55</v>
      </c>
      <c r="E22" s="57">
        <v>73</v>
      </c>
      <c r="F22" s="57">
        <v>1</v>
      </c>
      <c r="G22" s="57">
        <v>0</v>
      </c>
      <c r="H22" s="57">
        <v>1</v>
      </c>
      <c r="I22" s="57">
        <v>1</v>
      </c>
      <c r="J22" s="57">
        <v>0</v>
      </c>
      <c r="K22" s="57">
        <v>1</v>
      </c>
      <c r="L22" s="57">
        <v>2</v>
      </c>
      <c r="M22" s="57">
        <v>1</v>
      </c>
      <c r="N22" s="57">
        <v>1</v>
      </c>
      <c r="O22" s="101" t="s">
        <v>35</v>
      </c>
      <c r="P22" s="57">
        <v>3</v>
      </c>
      <c r="Q22" s="57">
        <v>81</v>
      </c>
      <c r="R22" s="57">
        <v>38</v>
      </c>
      <c r="S22" s="57">
        <v>43</v>
      </c>
      <c r="T22" s="57">
        <v>25</v>
      </c>
      <c r="U22" s="57">
        <v>6</v>
      </c>
      <c r="V22" s="57">
        <v>19</v>
      </c>
      <c r="W22" s="57">
        <v>56</v>
      </c>
      <c r="X22" s="57">
        <v>32</v>
      </c>
      <c r="Y22" s="57">
        <v>24</v>
      </c>
      <c r="Z22" s="57">
        <v>43</v>
      </c>
      <c r="AA22" s="57">
        <v>16</v>
      </c>
      <c r="AB22" s="57">
        <v>27</v>
      </c>
      <c r="AC22" s="94" t="s">
        <v>35</v>
      </c>
      <c r="AD22" s="31">
        <v>3</v>
      </c>
      <c r="AE22" s="107"/>
      <c r="AF22" s="107"/>
      <c r="AG22" s="107"/>
      <c r="AH22" s="107"/>
      <c r="AI22" s="107"/>
      <c r="AJ22" s="107"/>
      <c r="AK22" s="107"/>
      <c r="AL22" s="31"/>
      <c r="AM22" s="31"/>
      <c r="AN22" s="31"/>
      <c r="AO22" s="107"/>
      <c r="AP22" s="107"/>
      <c r="AQ22" s="94" t="s">
        <v>35</v>
      </c>
      <c r="AR22" s="31">
        <v>3</v>
      </c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94" t="s">
        <v>35</v>
      </c>
      <c r="BF22" s="31">
        <v>3</v>
      </c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94" t="s">
        <v>35</v>
      </c>
      <c r="CC22" s="31">
        <v>3</v>
      </c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W22" s="83">
        <f t="shared" si="26"/>
        <v>0</v>
      </c>
      <c r="CX22" s="83">
        <f t="shared" si="27"/>
        <v>0</v>
      </c>
      <c r="CY22" s="83">
        <f t="shared" si="28"/>
        <v>0</v>
      </c>
      <c r="CZ22" s="83">
        <f t="shared" si="29"/>
        <v>0</v>
      </c>
      <c r="DA22" s="83">
        <f t="shared" si="30"/>
        <v>0</v>
      </c>
      <c r="DB22" s="83">
        <f t="shared" si="31"/>
        <v>0</v>
      </c>
      <c r="DC22" s="83">
        <f t="shared" si="32"/>
        <v>0</v>
      </c>
      <c r="DD22" s="83">
        <f t="shared" si="33"/>
        <v>0</v>
      </c>
      <c r="DE22" s="83">
        <f t="shared" si="34"/>
        <v>0</v>
      </c>
      <c r="DF22" s="83">
        <f t="shared" si="35"/>
        <v>0</v>
      </c>
      <c r="DG22" s="83"/>
      <c r="DH22" s="83"/>
      <c r="DI22" s="83"/>
    </row>
    <row r="23" spans="1:113" s="2" customFormat="1" ht="15.75" customHeight="1">
      <c r="A23" s="94" t="s">
        <v>36</v>
      </c>
      <c r="B23" s="31">
        <v>4</v>
      </c>
      <c r="C23" s="57">
        <v>75</v>
      </c>
      <c r="D23" s="57">
        <v>23</v>
      </c>
      <c r="E23" s="57">
        <v>52</v>
      </c>
      <c r="F23" s="95">
        <v>1</v>
      </c>
      <c r="G23" s="95">
        <v>1</v>
      </c>
      <c r="H23" s="95">
        <v>0</v>
      </c>
      <c r="I23" s="95">
        <v>1</v>
      </c>
      <c r="J23" s="95">
        <v>1</v>
      </c>
      <c r="K23" s="95">
        <v>0</v>
      </c>
      <c r="L23" s="95">
        <v>2</v>
      </c>
      <c r="M23" s="95">
        <v>0</v>
      </c>
      <c r="N23" s="95">
        <v>2</v>
      </c>
      <c r="O23" s="101" t="s">
        <v>36</v>
      </c>
      <c r="P23" s="57">
        <v>4</v>
      </c>
      <c r="Q23" s="57">
        <v>44</v>
      </c>
      <c r="R23" s="57">
        <v>14</v>
      </c>
      <c r="S23" s="57">
        <v>30</v>
      </c>
      <c r="T23" s="57">
        <v>16</v>
      </c>
      <c r="U23" s="57">
        <v>2</v>
      </c>
      <c r="V23" s="57">
        <v>14</v>
      </c>
      <c r="W23" s="57">
        <v>28</v>
      </c>
      <c r="X23" s="57">
        <v>12</v>
      </c>
      <c r="Y23" s="57">
        <v>16</v>
      </c>
      <c r="Z23" s="57">
        <v>27</v>
      </c>
      <c r="AA23" s="57">
        <v>7</v>
      </c>
      <c r="AB23" s="57">
        <v>20</v>
      </c>
      <c r="AC23" s="94" t="s">
        <v>36</v>
      </c>
      <c r="AD23" s="31">
        <v>4</v>
      </c>
      <c r="AE23" s="107"/>
      <c r="AF23" s="107"/>
      <c r="AG23" s="107"/>
      <c r="AH23" s="107"/>
      <c r="AI23" s="107"/>
      <c r="AJ23" s="107"/>
      <c r="AK23" s="107"/>
      <c r="AL23" s="31"/>
      <c r="AM23" s="31"/>
      <c r="AN23" s="31"/>
      <c r="AO23" s="107"/>
      <c r="AP23" s="107"/>
      <c r="AQ23" s="94" t="s">
        <v>36</v>
      </c>
      <c r="AR23" s="31">
        <v>4</v>
      </c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94" t="s">
        <v>36</v>
      </c>
      <c r="BF23" s="31">
        <v>4</v>
      </c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94" t="s">
        <v>36</v>
      </c>
      <c r="CC23" s="31">
        <v>4</v>
      </c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W23" s="83">
        <f t="shared" si="26"/>
        <v>0</v>
      </c>
      <c r="CX23" s="83">
        <f t="shared" si="27"/>
        <v>0</v>
      </c>
      <c r="CY23" s="83">
        <f t="shared" si="28"/>
        <v>0</v>
      </c>
      <c r="CZ23" s="83">
        <f t="shared" si="29"/>
        <v>0</v>
      </c>
      <c r="DA23" s="83">
        <f t="shared" si="30"/>
        <v>0</v>
      </c>
      <c r="DB23" s="83">
        <f t="shared" si="31"/>
        <v>0</v>
      </c>
      <c r="DC23" s="83">
        <f t="shared" si="32"/>
        <v>0</v>
      </c>
      <c r="DD23" s="83">
        <f t="shared" si="33"/>
        <v>0</v>
      </c>
      <c r="DE23" s="83">
        <f t="shared" si="34"/>
        <v>0</v>
      </c>
      <c r="DF23" s="83">
        <f t="shared" si="35"/>
        <v>0</v>
      </c>
      <c r="DG23" s="83"/>
      <c r="DH23" s="83"/>
      <c r="DI23" s="83"/>
    </row>
    <row r="24" spans="1:113" s="2" customFormat="1" ht="15.75" customHeight="1">
      <c r="A24" s="94" t="s">
        <v>37</v>
      </c>
      <c r="B24" s="31">
        <v>5</v>
      </c>
      <c r="C24" s="57">
        <v>204</v>
      </c>
      <c r="D24" s="57">
        <v>64</v>
      </c>
      <c r="E24" s="57">
        <v>140</v>
      </c>
      <c r="F24" s="95">
        <v>3</v>
      </c>
      <c r="G24" s="57">
        <v>2</v>
      </c>
      <c r="H24" s="57">
        <v>1</v>
      </c>
      <c r="I24" s="95">
        <v>3</v>
      </c>
      <c r="J24" s="95">
        <v>0</v>
      </c>
      <c r="K24" s="95">
        <v>3</v>
      </c>
      <c r="L24" s="95">
        <v>6</v>
      </c>
      <c r="M24" s="95">
        <v>2</v>
      </c>
      <c r="N24" s="95">
        <v>4</v>
      </c>
      <c r="O24" s="101" t="s">
        <v>37</v>
      </c>
      <c r="P24" s="57">
        <v>5</v>
      </c>
      <c r="Q24" s="57">
        <v>100</v>
      </c>
      <c r="R24" s="57">
        <v>34</v>
      </c>
      <c r="S24" s="57">
        <v>66</v>
      </c>
      <c r="T24" s="57">
        <v>27</v>
      </c>
      <c r="U24" s="57">
        <v>3</v>
      </c>
      <c r="V24" s="57">
        <v>24</v>
      </c>
      <c r="W24" s="57">
        <v>73</v>
      </c>
      <c r="X24" s="57">
        <v>31</v>
      </c>
      <c r="Y24" s="57">
        <v>42</v>
      </c>
      <c r="Z24" s="57">
        <v>92</v>
      </c>
      <c r="AA24" s="57">
        <v>26</v>
      </c>
      <c r="AB24" s="57">
        <v>66</v>
      </c>
      <c r="AC24" s="94" t="s">
        <v>37</v>
      </c>
      <c r="AD24" s="31">
        <v>5</v>
      </c>
      <c r="AE24" s="107"/>
      <c r="AF24" s="107"/>
      <c r="AG24" s="107"/>
      <c r="AH24" s="107"/>
      <c r="AI24" s="107"/>
      <c r="AJ24" s="107"/>
      <c r="AK24" s="107"/>
      <c r="AL24" s="31"/>
      <c r="AM24" s="31"/>
      <c r="AN24" s="31"/>
      <c r="AO24" s="107"/>
      <c r="AP24" s="107"/>
      <c r="AQ24" s="94" t="s">
        <v>37</v>
      </c>
      <c r="AR24" s="31">
        <v>5</v>
      </c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94" t="s">
        <v>37</v>
      </c>
      <c r="BF24" s="31">
        <v>5</v>
      </c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94" t="s">
        <v>37</v>
      </c>
      <c r="CC24" s="31">
        <v>5</v>
      </c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W24" s="83">
        <f t="shared" si="26"/>
        <v>0</v>
      </c>
      <c r="CX24" s="83">
        <f t="shared" si="27"/>
        <v>0</v>
      </c>
      <c r="CY24" s="83">
        <f t="shared" si="28"/>
        <v>0</v>
      </c>
      <c r="CZ24" s="83">
        <f t="shared" si="29"/>
        <v>0</v>
      </c>
      <c r="DA24" s="83">
        <f t="shared" si="30"/>
        <v>0</v>
      </c>
      <c r="DB24" s="83">
        <f t="shared" si="31"/>
        <v>0</v>
      </c>
      <c r="DC24" s="83">
        <f t="shared" si="32"/>
        <v>0</v>
      </c>
      <c r="DD24" s="83">
        <f t="shared" si="33"/>
        <v>0</v>
      </c>
      <c r="DE24" s="83">
        <f t="shared" si="34"/>
        <v>0</v>
      </c>
      <c r="DF24" s="83">
        <f t="shared" si="35"/>
        <v>0</v>
      </c>
      <c r="DG24" s="83"/>
      <c r="DH24" s="83"/>
      <c r="DI24" s="83"/>
    </row>
    <row r="25" spans="1:113" s="2" customFormat="1" ht="15.75" customHeight="1">
      <c r="A25" s="94" t="s">
        <v>38</v>
      </c>
      <c r="B25" s="31">
        <v>6</v>
      </c>
      <c r="C25" s="57">
        <v>117</v>
      </c>
      <c r="D25" s="57">
        <v>50</v>
      </c>
      <c r="E25" s="57">
        <v>67</v>
      </c>
      <c r="F25" s="95">
        <v>1</v>
      </c>
      <c r="G25" s="57">
        <v>1</v>
      </c>
      <c r="H25" s="57">
        <v>0</v>
      </c>
      <c r="I25" s="95">
        <v>1</v>
      </c>
      <c r="J25" s="95">
        <v>1</v>
      </c>
      <c r="K25" s="95">
        <v>0</v>
      </c>
      <c r="L25" s="95">
        <v>3</v>
      </c>
      <c r="M25" s="95">
        <v>2</v>
      </c>
      <c r="N25" s="95">
        <v>1</v>
      </c>
      <c r="O25" s="101" t="s">
        <v>38</v>
      </c>
      <c r="P25" s="57">
        <v>6</v>
      </c>
      <c r="Q25" s="57">
        <v>69</v>
      </c>
      <c r="R25" s="57">
        <v>32</v>
      </c>
      <c r="S25" s="57">
        <v>37</v>
      </c>
      <c r="T25" s="57">
        <v>24</v>
      </c>
      <c r="U25" s="57">
        <v>8</v>
      </c>
      <c r="V25" s="57">
        <v>16</v>
      </c>
      <c r="W25" s="57">
        <v>45</v>
      </c>
      <c r="X25" s="57">
        <v>24</v>
      </c>
      <c r="Y25" s="57">
        <v>21</v>
      </c>
      <c r="Z25" s="57">
        <v>43</v>
      </c>
      <c r="AA25" s="57">
        <v>14</v>
      </c>
      <c r="AB25" s="57">
        <v>29</v>
      </c>
      <c r="AC25" s="94" t="s">
        <v>38</v>
      </c>
      <c r="AD25" s="31">
        <v>6</v>
      </c>
      <c r="AE25" s="107"/>
      <c r="AF25" s="107"/>
      <c r="AG25" s="107"/>
      <c r="AH25" s="107"/>
      <c r="AI25" s="107"/>
      <c r="AJ25" s="107"/>
      <c r="AK25" s="107"/>
      <c r="AL25" s="31"/>
      <c r="AM25" s="31"/>
      <c r="AN25" s="31"/>
      <c r="AO25" s="107"/>
      <c r="AP25" s="107"/>
      <c r="AQ25" s="94" t="s">
        <v>38</v>
      </c>
      <c r="AR25" s="31">
        <v>6</v>
      </c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94" t="s">
        <v>38</v>
      </c>
      <c r="BF25" s="31">
        <v>6</v>
      </c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94" t="s">
        <v>38</v>
      </c>
      <c r="CC25" s="31">
        <v>6</v>
      </c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W25" s="83">
        <f t="shared" si="26"/>
        <v>0</v>
      </c>
      <c r="CX25" s="83">
        <f t="shared" si="27"/>
        <v>0</v>
      </c>
      <c r="CY25" s="83">
        <f t="shared" si="28"/>
        <v>0</v>
      </c>
      <c r="CZ25" s="83">
        <f t="shared" si="29"/>
        <v>0</v>
      </c>
      <c r="DA25" s="83">
        <f t="shared" si="30"/>
        <v>0</v>
      </c>
      <c r="DB25" s="83">
        <f t="shared" si="31"/>
        <v>0</v>
      </c>
      <c r="DC25" s="83">
        <f t="shared" si="32"/>
        <v>0</v>
      </c>
      <c r="DD25" s="83">
        <f t="shared" si="33"/>
        <v>0</v>
      </c>
      <c r="DE25" s="83">
        <f t="shared" si="34"/>
        <v>0</v>
      </c>
      <c r="DF25" s="83">
        <f t="shared" si="35"/>
        <v>0</v>
      </c>
      <c r="DG25" s="83"/>
      <c r="DH25" s="83"/>
      <c r="DI25" s="83"/>
    </row>
    <row r="26" spans="1:113" s="2" customFormat="1" ht="15.75" customHeight="1">
      <c r="A26" s="94" t="s">
        <v>39</v>
      </c>
      <c r="B26" s="31">
        <v>7</v>
      </c>
      <c r="C26" s="57">
        <v>131</v>
      </c>
      <c r="D26" s="57">
        <v>44</v>
      </c>
      <c r="E26" s="57">
        <v>87</v>
      </c>
      <c r="F26" s="95">
        <v>1</v>
      </c>
      <c r="G26" s="57">
        <v>0</v>
      </c>
      <c r="H26" s="57">
        <v>1</v>
      </c>
      <c r="I26" s="95">
        <v>1</v>
      </c>
      <c r="J26" s="95">
        <v>0</v>
      </c>
      <c r="K26" s="95">
        <v>1</v>
      </c>
      <c r="L26" s="95">
        <v>3</v>
      </c>
      <c r="M26" s="95">
        <v>0</v>
      </c>
      <c r="N26" s="95">
        <v>3</v>
      </c>
      <c r="O26" s="101" t="s">
        <v>39</v>
      </c>
      <c r="P26" s="57">
        <v>7</v>
      </c>
      <c r="Q26" s="57">
        <v>78</v>
      </c>
      <c r="R26" s="57">
        <v>29</v>
      </c>
      <c r="S26" s="57">
        <v>49</v>
      </c>
      <c r="T26" s="57">
        <v>26</v>
      </c>
      <c r="U26" s="57">
        <v>6</v>
      </c>
      <c r="V26" s="57">
        <v>20</v>
      </c>
      <c r="W26" s="57">
        <v>52</v>
      </c>
      <c r="X26" s="57">
        <v>23</v>
      </c>
      <c r="Y26" s="57">
        <v>29</v>
      </c>
      <c r="Z26" s="57">
        <v>48</v>
      </c>
      <c r="AA26" s="57">
        <v>15</v>
      </c>
      <c r="AB26" s="57">
        <v>33</v>
      </c>
      <c r="AC26" s="94" t="s">
        <v>39</v>
      </c>
      <c r="AD26" s="31">
        <v>7</v>
      </c>
      <c r="AE26" s="107"/>
      <c r="AF26" s="107"/>
      <c r="AG26" s="107"/>
      <c r="AH26" s="107"/>
      <c r="AI26" s="107"/>
      <c r="AJ26" s="107"/>
      <c r="AK26" s="107"/>
      <c r="AL26" s="31"/>
      <c r="AM26" s="31"/>
      <c r="AN26" s="31"/>
      <c r="AO26" s="107"/>
      <c r="AP26" s="107"/>
      <c r="AQ26" s="94" t="s">
        <v>39</v>
      </c>
      <c r="AR26" s="31">
        <v>7</v>
      </c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94" t="s">
        <v>39</v>
      </c>
      <c r="BF26" s="31">
        <v>7</v>
      </c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94" t="s">
        <v>39</v>
      </c>
      <c r="CC26" s="31">
        <v>7</v>
      </c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W26" s="83">
        <f t="shared" si="26"/>
        <v>0</v>
      </c>
      <c r="CX26" s="83">
        <f t="shared" si="27"/>
        <v>0</v>
      </c>
      <c r="CY26" s="83">
        <f t="shared" si="28"/>
        <v>0</v>
      </c>
      <c r="CZ26" s="83">
        <f t="shared" si="29"/>
        <v>0</v>
      </c>
      <c r="DA26" s="83">
        <f t="shared" si="30"/>
        <v>0</v>
      </c>
      <c r="DB26" s="83">
        <f t="shared" si="31"/>
        <v>0</v>
      </c>
      <c r="DC26" s="83">
        <f t="shared" si="32"/>
        <v>0</v>
      </c>
      <c r="DD26" s="83">
        <f t="shared" si="33"/>
        <v>0</v>
      </c>
      <c r="DE26" s="83">
        <f t="shared" si="34"/>
        <v>0</v>
      </c>
      <c r="DF26" s="83">
        <f t="shared" si="35"/>
        <v>0</v>
      </c>
      <c r="DG26" s="83"/>
      <c r="DH26" s="83"/>
      <c r="DI26" s="83"/>
    </row>
    <row r="27" spans="1:113" s="83" customFormat="1" ht="15.75" customHeight="1">
      <c r="A27" s="96" t="s">
        <v>40</v>
      </c>
      <c r="B27" s="32">
        <v>8</v>
      </c>
      <c r="C27" s="32">
        <f>SUM(C28:C33)</f>
        <v>714</v>
      </c>
      <c r="D27" s="32">
        <f t="shared" ref="D27:N27" si="36">SUM(D28:D33)</f>
        <v>254</v>
      </c>
      <c r="E27" s="32">
        <f t="shared" si="36"/>
        <v>460</v>
      </c>
      <c r="F27" s="32">
        <f t="shared" si="36"/>
        <v>12</v>
      </c>
      <c r="G27" s="32">
        <f t="shared" si="36"/>
        <v>6</v>
      </c>
      <c r="H27" s="32">
        <f t="shared" si="36"/>
        <v>6</v>
      </c>
      <c r="I27" s="32">
        <f t="shared" si="36"/>
        <v>12</v>
      </c>
      <c r="J27" s="32">
        <f t="shared" si="36"/>
        <v>2</v>
      </c>
      <c r="K27" s="32">
        <f t="shared" si="36"/>
        <v>10</v>
      </c>
      <c r="L27" s="32">
        <f t="shared" si="36"/>
        <v>18</v>
      </c>
      <c r="M27" s="32">
        <f t="shared" si="36"/>
        <v>5</v>
      </c>
      <c r="N27" s="32">
        <f t="shared" si="36"/>
        <v>13</v>
      </c>
      <c r="O27" s="96" t="s">
        <v>40</v>
      </c>
      <c r="P27" s="32">
        <v>8</v>
      </c>
      <c r="Q27" s="32">
        <f t="shared" ref="Q27" si="37">SUM(Q28:Q33)</f>
        <v>362</v>
      </c>
      <c r="R27" s="32">
        <f t="shared" ref="R27" si="38">SUM(R28:R33)</f>
        <v>115</v>
      </c>
      <c r="S27" s="32">
        <f t="shared" ref="S27" si="39">SUM(S28:S33)</f>
        <v>247</v>
      </c>
      <c r="T27" s="32">
        <f t="shared" ref="T27" si="40">SUM(T28:T33)</f>
        <v>121</v>
      </c>
      <c r="U27" s="32">
        <f t="shared" ref="U27" si="41">SUM(U28:U33)</f>
        <v>23</v>
      </c>
      <c r="V27" s="32">
        <f t="shared" ref="V27" si="42">SUM(V28:V33)</f>
        <v>98</v>
      </c>
      <c r="W27" s="32">
        <f t="shared" ref="W27" si="43">SUM(W28:W33)</f>
        <v>241</v>
      </c>
      <c r="X27" s="32">
        <f t="shared" ref="X27" si="44">SUM(X28:X33)</f>
        <v>92</v>
      </c>
      <c r="Y27" s="32">
        <f t="shared" ref="Y27" si="45">SUM(Y28:Y33)</f>
        <v>149</v>
      </c>
      <c r="Z27" s="32">
        <f t="shared" ref="Z27" si="46">SUM(Z28:Z33)</f>
        <v>310</v>
      </c>
      <c r="AA27" s="32">
        <f t="shared" ref="AA27" si="47">SUM(AA28:AA33)</f>
        <v>126</v>
      </c>
      <c r="AB27" s="32">
        <f t="shared" ref="AB27" si="48">SUM(AB28:AB33)</f>
        <v>184</v>
      </c>
      <c r="AC27" s="96" t="s">
        <v>40</v>
      </c>
      <c r="AD27" s="32">
        <v>8</v>
      </c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96" t="s">
        <v>40</v>
      </c>
      <c r="AR27" s="32">
        <v>8</v>
      </c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96" t="s">
        <v>40</v>
      </c>
      <c r="BF27" s="32">
        <v>8</v>
      </c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96" t="s">
        <v>40</v>
      </c>
      <c r="CC27" s="32">
        <v>8</v>
      </c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W27" s="83">
        <f t="shared" si="26"/>
        <v>0</v>
      </c>
      <c r="CX27" s="83">
        <f t="shared" si="27"/>
        <v>0</v>
      </c>
      <c r="CY27" s="83">
        <f t="shared" si="28"/>
        <v>0</v>
      </c>
      <c r="CZ27" s="83">
        <f t="shared" si="29"/>
        <v>0</v>
      </c>
      <c r="DA27" s="83">
        <f t="shared" si="30"/>
        <v>0</v>
      </c>
      <c r="DB27" s="83">
        <f t="shared" si="31"/>
        <v>0</v>
      </c>
      <c r="DC27" s="83">
        <f t="shared" si="32"/>
        <v>0</v>
      </c>
      <c r="DD27" s="83">
        <f t="shared" si="33"/>
        <v>0</v>
      </c>
      <c r="DE27" s="83">
        <f t="shared" si="34"/>
        <v>0</v>
      </c>
      <c r="DF27" s="83">
        <f t="shared" si="35"/>
        <v>0</v>
      </c>
    </row>
    <row r="28" spans="1:113" s="2" customFormat="1" ht="15.75" customHeight="1">
      <c r="A28" s="94" t="s">
        <v>41</v>
      </c>
      <c r="B28" s="31">
        <v>9</v>
      </c>
      <c r="C28" s="57">
        <v>127</v>
      </c>
      <c r="D28" s="57">
        <v>49</v>
      </c>
      <c r="E28" s="57">
        <v>78</v>
      </c>
      <c r="F28" s="57">
        <v>3</v>
      </c>
      <c r="G28" s="57">
        <v>1</v>
      </c>
      <c r="H28" s="57">
        <v>2</v>
      </c>
      <c r="I28" s="57">
        <v>3</v>
      </c>
      <c r="J28" s="57">
        <v>0</v>
      </c>
      <c r="K28" s="57">
        <v>3</v>
      </c>
      <c r="L28" s="57">
        <v>3</v>
      </c>
      <c r="M28" s="57">
        <v>1</v>
      </c>
      <c r="N28" s="57">
        <v>2</v>
      </c>
      <c r="O28" s="101" t="s">
        <v>41</v>
      </c>
      <c r="P28" s="57">
        <v>9</v>
      </c>
      <c r="Q28" s="57">
        <v>64</v>
      </c>
      <c r="R28" s="57">
        <v>18</v>
      </c>
      <c r="S28" s="57">
        <v>46</v>
      </c>
      <c r="T28" s="57">
        <v>17</v>
      </c>
      <c r="U28" s="57">
        <v>0</v>
      </c>
      <c r="V28" s="57">
        <v>17</v>
      </c>
      <c r="W28" s="57">
        <v>47</v>
      </c>
      <c r="X28" s="57">
        <v>18</v>
      </c>
      <c r="Y28" s="57">
        <v>29</v>
      </c>
      <c r="Z28" s="57">
        <v>54</v>
      </c>
      <c r="AA28" s="57">
        <v>29</v>
      </c>
      <c r="AB28" s="57">
        <v>25</v>
      </c>
      <c r="AC28" s="94" t="s">
        <v>41</v>
      </c>
      <c r="AD28" s="31">
        <v>9</v>
      </c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94" t="s">
        <v>41</v>
      </c>
      <c r="AR28" s="31">
        <v>9</v>
      </c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94" t="s">
        <v>41</v>
      </c>
      <c r="BF28" s="31">
        <v>9</v>
      </c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94" t="s">
        <v>41</v>
      </c>
      <c r="CC28" s="31">
        <v>9</v>
      </c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W28" s="83">
        <f t="shared" si="26"/>
        <v>0</v>
      </c>
      <c r="CX28" s="83">
        <f t="shared" si="27"/>
        <v>0</v>
      </c>
      <c r="CY28" s="83">
        <f t="shared" si="28"/>
        <v>0</v>
      </c>
      <c r="CZ28" s="83">
        <f t="shared" si="29"/>
        <v>0</v>
      </c>
      <c r="DA28" s="83">
        <f t="shared" si="30"/>
        <v>0</v>
      </c>
      <c r="DB28" s="83">
        <f t="shared" si="31"/>
        <v>0</v>
      </c>
      <c r="DC28" s="83">
        <f t="shared" si="32"/>
        <v>0</v>
      </c>
      <c r="DD28" s="83">
        <f t="shared" si="33"/>
        <v>0</v>
      </c>
      <c r="DE28" s="83">
        <f t="shared" si="34"/>
        <v>0</v>
      </c>
      <c r="DF28" s="83">
        <f t="shared" si="35"/>
        <v>0</v>
      </c>
      <c r="DG28" s="83"/>
      <c r="DH28" s="83"/>
      <c r="DI28" s="83"/>
    </row>
    <row r="29" spans="1:113" s="2" customFormat="1" ht="15.75" customHeight="1">
      <c r="A29" s="94" t="s">
        <v>42</v>
      </c>
      <c r="B29" s="31">
        <v>10</v>
      </c>
      <c r="C29" s="57">
        <v>115</v>
      </c>
      <c r="D29" s="57">
        <v>49</v>
      </c>
      <c r="E29" s="57">
        <v>66</v>
      </c>
      <c r="F29" s="95">
        <v>2</v>
      </c>
      <c r="G29" s="57">
        <v>2</v>
      </c>
      <c r="H29" s="57">
        <v>0</v>
      </c>
      <c r="I29" s="95">
        <v>2</v>
      </c>
      <c r="J29" s="95">
        <v>1</v>
      </c>
      <c r="K29" s="95">
        <v>1</v>
      </c>
      <c r="L29" s="95">
        <v>3</v>
      </c>
      <c r="M29" s="95">
        <v>2</v>
      </c>
      <c r="N29" s="95">
        <v>1</v>
      </c>
      <c r="O29" s="101" t="s">
        <v>42</v>
      </c>
      <c r="P29" s="57">
        <v>10</v>
      </c>
      <c r="Q29" s="57">
        <v>62</v>
      </c>
      <c r="R29" s="57">
        <v>24</v>
      </c>
      <c r="S29" s="57">
        <v>38</v>
      </c>
      <c r="T29" s="57">
        <v>23</v>
      </c>
      <c r="U29" s="57">
        <v>5</v>
      </c>
      <c r="V29" s="57">
        <v>18</v>
      </c>
      <c r="W29" s="57">
        <v>39</v>
      </c>
      <c r="X29" s="57">
        <v>19</v>
      </c>
      <c r="Y29" s="57">
        <v>20</v>
      </c>
      <c r="Z29" s="57">
        <v>46</v>
      </c>
      <c r="AA29" s="57">
        <v>20</v>
      </c>
      <c r="AB29" s="57">
        <v>26</v>
      </c>
      <c r="AC29" s="94" t="s">
        <v>42</v>
      </c>
      <c r="AD29" s="31">
        <v>10</v>
      </c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94" t="s">
        <v>42</v>
      </c>
      <c r="AR29" s="31">
        <v>10</v>
      </c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94" t="s">
        <v>42</v>
      </c>
      <c r="BF29" s="31">
        <v>10</v>
      </c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94" t="s">
        <v>42</v>
      </c>
      <c r="CC29" s="31">
        <v>10</v>
      </c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W29" s="83">
        <f t="shared" si="26"/>
        <v>0</v>
      </c>
      <c r="CX29" s="83">
        <f t="shared" si="27"/>
        <v>0</v>
      </c>
      <c r="CY29" s="83">
        <f t="shared" si="28"/>
        <v>0</v>
      </c>
      <c r="CZ29" s="83">
        <f t="shared" si="29"/>
        <v>0</v>
      </c>
      <c r="DA29" s="83">
        <f t="shared" si="30"/>
        <v>0</v>
      </c>
      <c r="DB29" s="83">
        <f t="shared" si="31"/>
        <v>0</v>
      </c>
      <c r="DC29" s="83">
        <f t="shared" si="32"/>
        <v>0</v>
      </c>
      <c r="DD29" s="83">
        <f t="shared" si="33"/>
        <v>0</v>
      </c>
      <c r="DE29" s="83">
        <f t="shared" si="34"/>
        <v>0</v>
      </c>
      <c r="DF29" s="83">
        <f t="shared" si="35"/>
        <v>0</v>
      </c>
      <c r="DG29" s="83"/>
      <c r="DH29" s="83"/>
      <c r="DI29" s="83"/>
    </row>
    <row r="30" spans="1:113" s="2" customFormat="1" ht="15.75" customHeight="1">
      <c r="A30" s="94" t="s">
        <v>43</v>
      </c>
      <c r="B30" s="31">
        <v>11</v>
      </c>
      <c r="C30" s="57">
        <v>93</v>
      </c>
      <c r="D30" s="57">
        <v>35</v>
      </c>
      <c r="E30" s="57">
        <v>58</v>
      </c>
      <c r="F30" s="95">
        <v>2</v>
      </c>
      <c r="G30" s="57">
        <v>1</v>
      </c>
      <c r="H30" s="57">
        <v>1</v>
      </c>
      <c r="I30" s="95">
        <v>2</v>
      </c>
      <c r="J30" s="95">
        <v>0</v>
      </c>
      <c r="K30" s="95">
        <v>2</v>
      </c>
      <c r="L30" s="95">
        <v>3</v>
      </c>
      <c r="M30" s="95">
        <v>1</v>
      </c>
      <c r="N30" s="95">
        <v>2</v>
      </c>
      <c r="O30" s="101" t="s">
        <v>43</v>
      </c>
      <c r="P30" s="57">
        <v>11</v>
      </c>
      <c r="Q30" s="57">
        <v>38</v>
      </c>
      <c r="R30" s="57">
        <v>15</v>
      </c>
      <c r="S30" s="57">
        <v>23</v>
      </c>
      <c r="T30" s="57">
        <v>5</v>
      </c>
      <c r="U30" s="57">
        <v>1</v>
      </c>
      <c r="V30" s="57">
        <v>4</v>
      </c>
      <c r="W30" s="57">
        <v>33</v>
      </c>
      <c r="X30" s="57">
        <v>14</v>
      </c>
      <c r="Y30" s="57">
        <v>19</v>
      </c>
      <c r="Z30" s="57">
        <v>48</v>
      </c>
      <c r="AA30" s="57">
        <v>18</v>
      </c>
      <c r="AB30" s="57">
        <v>30</v>
      </c>
      <c r="AC30" s="94" t="s">
        <v>43</v>
      </c>
      <c r="AD30" s="31">
        <v>11</v>
      </c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94" t="s">
        <v>43</v>
      </c>
      <c r="AR30" s="31">
        <v>11</v>
      </c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94" t="s">
        <v>43</v>
      </c>
      <c r="BF30" s="31">
        <v>11</v>
      </c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94" t="s">
        <v>43</v>
      </c>
      <c r="CC30" s="31">
        <v>11</v>
      </c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W30" s="83">
        <f t="shared" si="26"/>
        <v>0</v>
      </c>
      <c r="CX30" s="83">
        <f t="shared" si="27"/>
        <v>0</v>
      </c>
      <c r="CY30" s="83">
        <f t="shared" si="28"/>
        <v>0</v>
      </c>
      <c r="CZ30" s="83">
        <f t="shared" si="29"/>
        <v>0</v>
      </c>
      <c r="DA30" s="83">
        <f t="shared" si="30"/>
        <v>0</v>
      </c>
      <c r="DB30" s="83">
        <f t="shared" si="31"/>
        <v>0</v>
      </c>
      <c r="DC30" s="83">
        <f t="shared" si="32"/>
        <v>0</v>
      </c>
      <c r="DD30" s="83">
        <f t="shared" si="33"/>
        <v>0</v>
      </c>
      <c r="DE30" s="83">
        <f t="shared" si="34"/>
        <v>0</v>
      </c>
      <c r="DF30" s="83">
        <f t="shared" si="35"/>
        <v>0</v>
      </c>
      <c r="DG30" s="83"/>
      <c r="DH30" s="83"/>
      <c r="DI30" s="83"/>
    </row>
    <row r="31" spans="1:113" s="2" customFormat="1" ht="15.75" customHeight="1">
      <c r="A31" s="94" t="s">
        <v>44</v>
      </c>
      <c r="B31" s="31">
        <v>12</v>
      </c>
      <c r="C31" s="57">
        <v>174</v>
      </c>
      <c r="D31" s="57">
        <v>59</v>
      </c>
      <c r="E31" s="57">
        <v>115</v>
      </c>
      <c r="F31" s="95">
        <v>3</v>
      </c>
      <c r="G31" s="57">
        <v>1</v>
      </c>
      <c r="H31" s="57">
        <v>2</v>
      </c>
      <c r="I31" s="95">
        <v>3</v>
      </c>
      <c r="J31" s="95">
        <v>0</v>
      </c>
      <c r="K31" s="95">
        <v>3</v>
      </c>
      <c r="L31" s="95">
        <v>4</v>
      </c>
      <c r="M31" s="95">
        <v>0</v>
      </c>
      <c r="N31" s="95">
        <v>4</v>
      </c>
      <c r="O31" s="101" t="s">
        <v>44</v>
      </c>
      <c r="P31" s="57">
        <v>12</v>
      </c>
      <c r="Q31" s="57">
        <v>87</v>
      </c>
      <c r="R31" s="57">
        <v>23</v>
      </c>
      <c r="S31" s="57">
        <v>64</v>
      </c>
      <c r="T31" s="57">
        <v>41</v>
      </c>
      <c r="U31" s="57">
        <v>10</v>
      </c>
      <c r="V31" s="57">
        <v>31</v>
      </c>
      <c r="W31" s="57">
        <v>46</v>
      </c>
      <c r="X31" s="57">
        <v>13</v>
      </c>
      <c r="Y31" s="57">
        <v>33</v>
      </c>
      <c r="Z31" s="57">
        <v>77</v>
      </c>
      <c r="AA31" s="57">
        <v>35</v>
      </c>
      <c r="AB31" s="57">
        <v>42</v>
      </c>
      <c r="AC31" s="94" t="s">
        <v>44</v>
      </c>
      <c r="AD31" s="31">
        <v>12</v>
      </c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94" t="s">
        <v>44</v>
      </c>
      <c r="AR31" s="31">
        <v>12</v>
      </c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94" t="s">
        <v>44</v>
      </c>
      <c r="BF31" s="31">
        <v>12</v>
      </c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94" t="s">
        <v>44</v>
      </c>
      <c r="CC31" s="31">
        <v>12</v>
      </c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W31" s="83">
        <f t="shared" si="26"/>
        <v>0</v>
      </c>
      <c r="CX31" s="83">
        <f t="shared" si="27"/>
        <v>0</v>
      </c>
      <c r="CY31" s="83">
        <f t="shared" si="28"/>
        <v>0</v>
      </c>
      <c r="CZ31" s="83">
        <f t="shared" si="29"/>
        <v>0</v>
      </c>
      <c r="DA31" s="83">
        <f t="shared" si="30"/>
        <v>0</v>
      </c>
      <c r="DB31" s="83">
        <f t="shared" si="31"/>
        <v>0</v>
      </c>
      <c r="DC31" s="83">
        <f t="shared" si="32"/>
        <v>0</v>
      </c>
      <c r="DD31" s="83">
        <f t="shared" si="33"/>
        <v>0</v>
      </c>
      <c r="DE31" s="83">
        <f t="shared" si="34"/>
        <v>0</v>
      </c>
      <c r="DF31" s="83">
        <f t="shared" si="35"/>
        <v>0</v>
      </c>
      <c r="DG31" s="83"/>
      <c r="DH31" s="83"/>
      <c r="DI31" s="83"/>
    </row>
    <row r="32" spans="1:113" s="2" customFormat="1" ht="15.75" customHeight="1">
      <c r="A32" s="94" t="s">
        <v>45</v>
      </c>
      <c r="B32" s="31">
        <v>13</v>
      </c>
      <c r="C32" s="57">
        <v>132</v>
      </c>
      <c r="D32" s="57">
        <v>34</v>
      </c>
      <c r="E32" s="57">
        <v>98</v>
      </c>
      <c r="F32" s="95">
        <v>1</v>
      </c>
      <c r="G32" s="57">
        <v>0</v>
      </c>
      <c r="H32" s="57">
        <v>1</v>
      </c>
      <c r="I32" s="95">
        <v>1</v>
      </c>
      <c r="J32" s="95">
        <v>0</v>
      </c>
      <c r="K32" s="95">
        <v>1</v>
      </c>
      <c r="L32" s="95">
        <v>3</v>
      </c>
      <c r="M32" s="95">
        <v>0</v>
      </c>
      <c r="N32" s="95">
        <v>3</v>
      </c>
      <c r="O32" s="101" t="s">
        <v>45</v>
      </c>
      <c r="P32" s="57">
        <v>13</v>
      </c>
      <c r="Q32" s="57">
        <v>70</v>
      </c>
      <c r="R32" s="57">
        <v>19</v>
      </c>
      <c r="S32" s="57">
        <v>51</v>
      </c>
      <c r="T32" s="57">
        <v>20</v>
      </c>
      <c r="U32" s="57">
        <v>4</v>
      </c>
      <c r="V32" s="57">
        <v>16</v>
      </c>
      <c r="W32" s="57">
        <v>50</v>
      </c>
      <c r="X32" s="57">
        <v>15</v>
      </c>
      <c r="Y32" s="57">
        <v>35</v>
      </c>
      <c r="Z32" s="57">
        <v>57</v>
      </c>
      <c r="AA32" s="57">
        <v>15</v>
      </c>
      <c r="AB32" s="57">
        <v>42</v>
      </c>
      <c r="AC32" s="94" t="s">
        <v>45</v>
      </c>
      <c r="AD32" s="31">
        <v>13</v>
      </c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94" t="s">
        <v>45</v>
      </c>
      <c r="AR32" s="31">
        <v>13</v>
      </c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94" t="s">
        <v>45</v>
      </c>
      <c r="BF32" s="31">
        <v>13</v>
      </c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94" t="s">
        <v>45</v>
      </c>
      <c r="CC32" s="31">
        <v>13</v>
      </c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W32" s="83">
        <f t="shared" si="26"/>
        <v>0</v>
      </c>
      <c r="CX32" s="83">
        <f t="shared" si="27"/>
        <v>0</v>
      </c>
      <c r="CY32" s="83">
        <f t="shared" si="28"/>
        <v>0</v>
      </c>
      <c r="CZ32" s="83">
        <f t="shared" si="29"/>
        <v>0</v>
      </c>
      <c r="DA32" s="83">
        <f t="shared" si="30"/>
        <v>0</v>
      </c>
      <c r="DB32" s="83">
        <f t="shared" si="31"/>
        <v>0</v>
      </c>
      <c r="DC32" s="83">
        <f t="shared" si="32"/>
        <v>0</v>
      </c>
      <c r="DD32" s="83">
        <f t="shared" si="33"/>
        <v>0</v>
      </c>
      <c r="DE32" s="83">
        <f t="shared" si="34"/>
        <v>0</v>
      </c>
      <c r="DF32" s="83">
        <f t="shared" si="35"/>
        <v>0</v>
      </c>
      <c r="DG32" s="83"/>
      <c r="DH32" s="83"/>
      <c r="DI32" s="83"/>
    </row>
    <row r="33" spans="1:113" s="2" customFormat="1" ht="15.75" customHeight="1">
      <c r="A33" s="94" t="s">
        <v>46</v>
      </c>
      <c r="B33" s="31">
        <v>14</v>
      </c>
      <c r="C33" s="57">
        <v>73</v>
      </c>
      <c r="D33" s="57">
        <v>28</v>
      </c>
      <c r="E33" s="57">
        <v>45</v>
      </c>
      <c r="F33" s="95">
        <v>1</v>
      </c>
      <c r="G33" s="57">
        <v>1</v>
      </c>
      <c r="H33" s="57">
        <v>0</v>
      </c>
      <c r="I33" s="95">
        <v>1</v>
      </c>
      <c r="J33" s="95">
        <v>1</v>
      </c>
      <c r="K33" s="95">
        <v>0</v>
      </c>
      <c r="L33" s="95">
        <v>2</v>
      </c>
      <c r="M33" s="95">
        <v>1</v>
      </c>
      <c r="N33" s="95">
        <v>1</v>
      </c>
      <c r="O33" s="101" t="s">
        <v>46</v>
      </c>
      <c r="P33" s="57">
        <v>14</v>
      </c>
      <c r="Q33" s="57">
        <v>41</v>
      </c>
      <c r="R33" s="57">
        <v>16</v>
      </c>
      <c r="S33" s="57">
        <v>25</v>
      </c>
      <c r="T33" s="57">
        <v>15</v>
      </c>
      <c r="U33" s="57">
        <v>3</v>
      </c>
      <c r="V33" s="57">
        <v>12</v>
      </c>
      <c r="W33" s="57">
        <v>26</v>
      </c>
      <c r="X33" s="57">
        <v>13</v>
      </c>
      <c r="Y33" s="57">
        <v>13</v>
      </c>
      <c r="Z33" s="57">
        <v>28</v>
      </c>
      <c r="AA33" s="57">
        <v>9</v>
      </c>
      <c r="AB33" s="57">
        <v>19</v>
      </c>
      <c r="AC33" s="94" t="s">
        <v>46</v>
      </c>
      <c r="AD33" s="31">
        <v>14</v>
      </c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94" t="s">
        <v>46</v>
      </c>
      <c r="AR33" s="31">
        <v>14</v>
      </c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94" t="s">
        <v>46</v>
      </c>
      <c r="BF33" s="31">
        <v>14</v>
      </c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94" t="s">
        <v>46</v>
      </c>
      <c r="CC33" s="31">
        <v>14</v>
      </c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W33" s="83">
        <f t="shared" si="26"/>
        <v>0</v>
      </c>
      <c r="CX33" s="83">
        <f t="shared" si="27"/>
        <v>0</v>
      </c>
      <c r="CY33" s="83">
        <f t="shared" si="28"/>
        <v>0</v>
      </c>
      <c r="CZ33" s="83">
        <f t="shared" si="29"/>
        <v>0</v>
      </c>
      <c r="DA33" s="83">
        <f t="shared" si="30"/>
        <v>0</v>
      </c>
      <c r="DB33" s="83">
        <f t="shared" si="31"/>
        <v>0</v>
      </c>
      <c r="DC33" s="83">
        <f t="shared" si="32"/>
        <v>0</v>
      </c>
      <c r="DD33" s="83">
        <f t="shared" si="33"/>
        <v>0</v>
      </c>
      <c r="DE33" s="83">
        <f t="shared" si="34"/>
        <v>0</v>
      </c>
      <c r="DF33" s="83">
        <f t="shared" si="35"/>
        <v>0</v>
      </c>
      <c r="DG33" s="83"/>
      <c r="DH33" s="83"/>
      <c r="DI33" s="83"/>
    </row>
    <row r="34" spans="1:113" s="83" customFormat="1" ht="15.75" customHeight="1">
      <c r="A34" s="96" t="s">
        <v>47</v>
      </c>
      <c r="B34" s="32">
        <v>15</v>
      </c>
      <c r="C34" s="93">
        <f>SUM(C35:C41)</f>
        <v>933</v>
      </c>
      <c r="D34" s="93">
        <f t="shared" ref="D34:N34" si="49">SUM(D35:D41)</f>
        <v>318</v>
      </c>
      <c r="E34" s="93">
        <f t="shared" si="49"/>
        <v>615</v>
      </c>
      <c r="F34" s="93">
        <f t="shared" si="49"/>
        <v>16</v>
      </c>
      <c r="G34" s="93">
        <f t="shared" si="49"/>
        <v>9</v>
      </c>
      <c r="H34" s="93">
        <f t="shared" si="49"/>
        <v>7</v>
      </c>
      <c r="I34" s="93">
        <f t="shared" si="49"/>
        <v>16</v>
      </c>
      <c r="J34" s="93">
        <f t="shared" si="49"/>
        <v>5</v>
      </c>
      <c r="K34" s="93">
        <f t="shared" si="49"/>
        <v>11</v>
      </c>
      <c r="L34" s="93">
        <f t="shared" si="49"/>
        <v>28</v>
      </c>
      <c r="M34" s="93">
        <f t="shared" si="49"/>
        <v>5</v>
      </c>
      <c r="N34" s="93">
        <f t="shared" si="49"/>
        <v>23</v>
      </c>
      <c r="O34" s="96" t="s">
        <v>47</v>
      </c>
      <c r="P34" s="32">
        <v>15</v>
      </c>
      <c r="Q34" s="93">
        <f t="shared" ref="Q34" si="50">SUM(Q35:Q41)</f>
        <v>451</v>
      </c>
      <c r="R34" s="93">
        <f t="shared" ref="R34" si="51">SUM(R35:R41)</f>
        <v>173</v>
      </c>
      <c r="S34" s="93">
        <f t="shared" ref="S34" si="52">SUM(S35:S41)</f>
        <v>278</v>
      </c>
      <c r="T34" s="93">
        <f t="shared" ref="T34" si="53">SUM(T35:T41)</f>
        <v>161</v>
      </c>
      <c r="U34" s="93">
        <f t="shared" ref="U34" si="54">SUM(U35:U41)</f>
        <v>31</v>
      </c>
      <c r="V34" s="93">
        <f t="shared" ref="V34" si="55">SUM(V35:V41)</f>
        <v>130</v>
      </c>
      <c r="W34" s="93">
        <f t="shared" ref="W34" si="56">SUM(W35:W41)</f>
        <v>290</v>
      </c>
      <c r="X34" s="93">
        <f t="shared" ref="X34" si="57">SUM(X35:X41)</f>
        <v>142</v>
      </c>
      <c r="Y34" s="93">
        <f t="shared" ref="Y34" si="58">SUM(Y35:Y41)</f>
        <v>148</v>
      </c>
      <c r="Z34" s="93">
        <f t="shared" ref="Z34" si="59">SUM(Z35:Z41)</f>
        <v>422</v>
      </c>
      <c r="AA34" s="93">
        <f t="shared" ref="AA34" si="60">SUM(AA35:AA41)</f>
        <v>126</v>
      </c>
      <c r="AB34" s="93">
        <f t="shared" ref="AB34" si="61">SUM(AB35:AB41)</f>
        <v>296</v>
      </c>
      <c r="AC34" s="96" t="s">
        <v>47</v>
      </c>
      <c r="AD34" s="32">
        <v>15</v>
      </c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6" t="s">
        <v>47</v>
      </c>
      <c r="AR34" s="32">
        <v>15</v>
      </c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6" t="s">
        <v>47</v>
      </c>
      <c r="BF34" s="32">
        <v>15</v>
      </c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6" t="s">
        <v>47</v>
      </c>
      <c r="CC34" s="32">
        <v>15</v>
      </c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W34" s="83">
        <f t="shared" si="26"/>
        <v>0</v>
      </c>
      <c r="CX34" s="83">
        <f t="shared" si="27"/>
        <v>0</v>
      </c>
      <c r="CY34" s="83">
        <f t="shared" si="28"/>
        <v>0</v>
      </c>
      <c r="CZ34" s="83">
        <f t="shared" si="29"/>
        <v>0</v>
      </c>
      <c r="DA34" s="83">
        <f t="shared" si="30"/>
        <v>0</v>
      </c>
      <c r="DB34" s="83">
        <f t="shared" si="31"/>
        <v>0</v>
      </c>
      <c r="DC34" s="83">
        <f t="shared" si="32"/>
        <v>0</v>
      </c>
      <c r="DD34" s="83">
        <f t="shared" si="33"/>
        <v>0</v>
      </c>
      <c r="DE34" s="83">
        <f t="shared" si="34"/>
        <v>0</v>
      </c>
      <c r="DF34" s="83">
        <f t="shared" si="35"/>
        <v>0</v>
      </c>
    </row>
    <row r="35" spans="1:113" s="2" customFormat="1" ht="15.75" customHeight="1">
      <c r="A35" s="94" t="s">
        <v>48</v>
      </c>
      <c r="B35" s="31">
        <v>16</v>
      </c>
      <c r="C35" s="57">
        <v>79</v>
      </c>
      <c r="D35" s="57">
        <v>29</v>
      </c>
      <c r="E35" s="57">
        <v>50</v>
      </c>
      <c r="F35" s="95">
        <v>1</v>
      </c>
      <c r="G35" s="57">
        <v>1</v>
      </c>
      <c r="H35" s="57">
        <v>0</v>
      </c>
      <c r="I35" s="95">
        <v>1</v>
      </c>
      <c r="J35" s="95">
        <v>0</v>
      </c>
      <c r="K35" s="95">
        <v>1</v>
      </c>
      <c r="L35" s="95">
        <v>3</v>
      </c>
      <c r="M35" s="95">
        <v>1</v>
      </c>
      <c r="N35" s="95">
        <v>2</v>
      </c>
      <c r="O35" s="101" t="s">
        <v>48</v>
      </c>
      <c r="P35" s="57">
        <v>16</v>
      </c>
      <c r="Q35" s="57">
        <v>37</v>
      </c>
      <c r="R35" s="57">
        <v>17</v>
      </c>
      <c r="S35" s="57">
        <v>20</v>
      </c>
      <c r="T35" s="57">
        <v>15</v>
      </c>
      <c r="U35" s="57">
        <v>1</v>
      </c>
      <c r="V35" s="57">
        <v>14</v>
      </c>
      <c r="W35" s="57">
        <v>22</v>
      </c>
      <c r="X35" s="57">
        <v>16</v>
      </c>
      <c r="Y35" s="57">
        <v>6</v>
      </c>
      <c r="Z35" s="57">
        <v>37</v>
      </c>
      <c r="AA35" s="57">
        <v>10</v>
      </c>
      <c r="AB35" s="57">
        <v>27</v>
      </c>
      <c r="AC35" s="94" t="s">
        <v>48</v>
      </c>
      <c r="AD35" s="31">
        <v>16</v>
      </c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94" t="s">
        <v>48</v>
      </c>
      <c r="AR35" s="31">
        <v>16</v>
      </c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94" t="s">
        <v>48</v>
      </c>
      <c r="BF35" s="31">
        <v>16</v>
      </c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94" t="s">
        <v>48</v>
      </c>
      <c r="CC35" s="31">
        <v>16</v>
      </c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W35" s="83">
        <f t="shared" si="26"/>
        <v>0</v>
      </c>
      <c r="CX35" s="83">
        <f t="shared" si="27"/>
        <v>0</v>
      </c>
      <c r="CY35" s="83">
        <f t="shared" si="28"/>
        <v>0</v>
      </c>
      <c r="CZ35" s="83">
        <f t="shared" si="29"/>
        <v>0</v>
      </c>
      <c r="DA35" s="83">
        <f t="shared" si="30"/>
        <v>0</v>
      </c>
      <c r="DB35" s="83">
        <f t="shared" si="31"/>
        <v>0</v>
      </c>
      <c r="DC35" s="83">
        <f t="shared" si="32"/>
        <v>0</v>
      </c>
      <c r="DD35" s="83">
        <f t="shared" si="33"/>
        <v>0</v>
      </c>
      <c r="DE35" s="83">
        <f t="shared" si="34"/>
        <v>0</v>
      </c>
      <c r="DF35" s="83">
        <f t="shared" si="35"/>
        <v>0</v>
      </c>
      <c r="DG35" s="83"/>
      <c r="DH35" s="83"/>
      <c r="DI35" s="83"/>
    </row>
    <row r="36" spans="1:113" s="2" customFormat="1" ht="15.75" customHeight="1">
      <c r="A36" s="94" t="s">
        <v>49</v>
      </c>
      <c r="B36" s="31">
        <v>17</v>
      </c>
      <c r="C36" s="57">
        <v>227</v>
      </c>
      <c r="D36" s="57">
        <v>73</v>
      </c>
      <c r="E36" s="57">
        <v>154</v>
      </c>
      <c r="F36" s="95">
        <v>3</v>
      </c>
      <c r="G36" s="57">
        <v>2</v>
      </c>
      <c r="H36" s="57">
        <v>1</v>
      </c>
      <c r="I36" s="95">
        <v>3</v>
      </c>
      <c r="J36" s="95">
        <v>2</v>
      </c>
      <c r="K36" s="95">
        <v>1</v>
      </c>
      <c r="L36" s="95">
        <v>9</v>
      </c>
      <c r="M36" s="95">
        <v>2</v>
      </c>
      <c r="N36" s="95">
        <v>7</v>
      </c>
      <c r="O36" s="101" t="s">
        <v>49</v>
      </c>
      <c r="P36" s="57">
        <v>17</v>
      </c>
      <c r="Q36" s="57">
        <v>123</v>
      </c>
      <c r="R36" s="57">
        <v>42</v>
      </c>
      <c r="S36" s="57">
        <v>81</v>
      </c>
      <c r="T36" s="57">
        <v>51</v>
      </c>
      <c r="U36" s="57">
        <v>11</v>
      </c>
      <c r="V36" s="57">
        <v>40</v>
      </c>
      <c r="W36" s="57">
        <v>72</v>
      </c>
      <c r="X36" s="57">
        <v>31</v>
      </c>
      <c r="Y36" s="57">
        <v>41</v>
      </c>
      <c r="Z36" s="57">
        <v>89</v>
      </c>
      <c r="AA36" s="57">
        <v>25</v>
      </c>
      <c r="AB36" s="57">
        <v>64</v>
      </c>
      <c r="AC36" s="94" t="s">
        <v>49</v>
      </c>
      <c r="AD36" s="31">
        <v>17</v>
      </c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94" t="s">
        <v>49</v>
      </c>
      <c r="AR36" s="31">
        <v>17</v>
      </c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94" t="s">
        <v>49</v>
      </c>
      <c r="BF36" s="31">
        <v>17</v>
      </c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94" t="s">
        <v>49</v>
      </c>
      <c r="CC36" s="31">
        <v>17</v>
      </c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W36" s="83">
        <f t="shared" si="26"/>
        <v>0</v>
      </c>
      <c r="CX36" s="83">
        <f t="shared" si="27"/>
        <v>0</v>
      </c>
      <c r="CY36" s="83">
        <f t="shared" si="28"/>
        <v>0</v>
      </c>
      <c r="CZ36" s="83">
        <f t="shared" si="29"/>
        <v>0</v>
      </c>
      <c r="DA36" s="83">
        <f t="shared" si="30"/>
        <v>0</v>
      </c>
      <c r="DB36" s="83">
        <f t="shared" si="31"/>
        <v>0</v>
      </c>
      <c r="DC36" s="83">
        <f t="shared" si="32"/>
        <v>0</v>
      </c>
      <c r="DD36" s="83">
        <f t="shared" si="33"/>
        <v>0</v>
      </c>
      <c r="DE36" s="83">
        <f t="shared" si="34"/>
        <v>0</v>
      </c>
      <c r="DF36" s="83">
        <f t="shared" si="35"/>
        <v>0</v>
      </c>
      <c r="DG36" s="83"/>
      <c r="DH36" s="83"/>
      <c r="DI36" s="83"/>
    </row>
    <row r="37" spans="1:113" s="2" customFormat="1" ht="15.75" customHeight="1">
      <c r="A37" s="94" t="s">
        <v>50</v>
      </c>
      <c r="B37" s="31">
        <v>18</v>
      </c>
      <c r="C37" s="57">
        <v>74</v>
      </c>
      <c r="D37" s="57">
        <v>31</v>
      </c>
      <c r="E37" s="57">
        <v>43</v>
      </c>
      <c r="F37" s="95">
        <v>1</v>
      </c>
      <c r="G37" s="57">
        <v>0</v>
      </c>
      <c r="H37" s="57">
        <v>1</v>
      </c>
      <c r="I37" s="95">
        <v>1</v>
      </c>
      <c r="J37" s="95">
        <v>1</v>
      </c>
      <c r="K37" s="95">
        <v>0</v>
      </c>
      <c r="L37" s="95">
        <v>2</v>
      </c>
      <c r="M37" s="95">
        <v>1</v>
      </c>
      <c r="N37" s="95">
        <v>1</v>
      </c>
      <c r="O37" s="101" t="s">
        <v>50</v>
      </c>
      <c r="P37" s="57">
        <v>18</v>
      </c>
      <c r="Q37" s="57">
        <v>43</v>
      </c>
      <c r="R37" s="57">
        <v>19</v>
      </c>
      <c r="S37" s="57">
        <v>24</v>
      </c>
      <c r="T37" s="57">
        <v>15</v>
      </c>
      <c r="U37" s="57">
        <v>3</v>
      </c>
      <c r="V37" s="57">
        <v>12</v>
      </c>
      <c r="W37" s="57">
        <v>28</v>
      </c>
      <c r="X37" s="57">
        <v>16</v>
      </c>
      <c r="Y37" s="57">
        <v>12</v>
      </c>
      <c r="Z37" s="57">
        <v>27</v>
      </c>
      <c r="AA37" s="57">
        <v>10</v>
      </c>
      <c r="AB37" s="57">
        <v>17</v>
      </c>
      <c r="AC37" s="94" t="s">
        <v>50</v>
      </c>
      <c r="AD37" s="31">
        <v>18</v>
      </c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94" t="s">
        <v>50</v>
      </c>
      <c r="AR37" s="31">
        <v>18</v>
      </c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94" t="s">
        <v>50</v>
      </c>
      <c r="BF37" s="31">
        <v>18</v>
      </c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94" t="s">
        <v>50</v>
      </c>
      <c r="CC37" s="31">
        <v>18</v>
      </c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W37" s="83">
        <f t="shared" si="26"/>
        <v>0</v>
      </c>
      <c r="CX37" s="83">
        <f t="shared" si="27"/>
        <v>0</v>
      </c>
      <c r="CY37" s="83">
        <f t="shared" si="28"/>
        <v>0</v>
      </c>
      <c r="CZ37" s="83">
        <f t="shared" si="29"/>
        <v>0</v>
      </c>
      <c r="DA37" s="83">
        <f t="shared" si="30"/>
        <v>0</v>
      </c>
      <c r="DB37" s="83">
        <f t="shared" si="31"/>
        <v>0</v>
      </c>
      <c r="DC37" s="83">
        <f t="shared" si="32"/>
        <v>0</v>
      </c>
      <c r="DD37" s="83">
        <f t="shared" si="33"/>
        <v>0</v>
      </c>
      <c r="DE37" s="83">
        <f t="shared" si="34"/>
        <v>0</v>
      </c>
      <c r="DF37" s="83">
        <f t="shared" si="35"/>
        <v>0</v>
      </c>
      <c r="DG37" s="83"/>
      <c r="DH37" s="83"/>
      <c r="DI37" s="83"/>
    </row>
    <row r="38" spans="1:113" s="2" customFormat="1" ht="15.75" customHeight="1">
      <c r="A38" s="94" t="s">
        <v>51</v>
      </c>
      <c r="B38" s="31">
        <v>19</v>
      </c>
      <c r="C38" s="57">
        <v>72</v>
      </c>
      <c r="D38" s="57">
        <v>24</v>
      </c>
      <c r="E38" s="57">
        <v>48</v>
      </c>
      <c r="F38" s="95">
        <v>1</v>
      </c>
      <c r="G38" s="57">
        <v>0</v>
      </c>
      <c r="H38" s="57">
        <v>1</v>
      </c>
      <c r="I38" s="95">
        <v>1</v>
      </c>
      <c r="J38" s="95">
        <v>0</v>
      </c>
      <c r="K38" s="95">
        <v>1</v>
      </c>
      <c r="L38" s="95">
        <v>1</v>
      </c>
      <c r="M38" s="95">
        <v>0</v>
      </c>
      <c r="N38" s="95">
        <v>1</v>
      </c>
      <c r="O38" s="101" t="s">
        <v>51</v>
      </c>
      <c r="P38" s="57">
        <v>19</v>
      </c>
      <c r="Q38" s="57">
        <v>38</v>
      </c>
      <c r="R38" s="57">
        <v>16</v>
      </c>
      <c r="S38" s="57">
        <v>22</v>
      </c>
      <c r="T38" s="57">
        <v>14</v>
      </c>
      <c r="U38" s="57">
        <v>4</v>
      </c>
      <c r="V38" s="57">
        <v>10</v>
      </c>
      <c r="W38" s="57">
        <v>24</v>
      </c>
      <c r="X38" s="57">
        <v>12</v>
      </c>
      <c r="Y38" s="57">
        <v>12</v>
      </c>
      <c r="Z38" s="57">
        <v>31</v>
      </c>
      <c r="AA38" s="57">
        <v>8</v>
      </c>
      <c r="AB38" s="57">
        <v>23</v>
      </c>
      <c r="AC38" s="94" t="s">
        <v>51</v>
      </c>
      <c r="AD38" s="31">
        <v>19</v>
      </c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94" t="s">
        <v>51</v>
      </c>
      <c r="AR38" s="31">
        <v>19</v>
      </c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94" t="s">
        <v>51</v>
      </c>
      <c r="BF38" s="31">
        <v>19</v>
      </c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94" t="s">
        <v>51</v>
      </c>
      <c r="CC38" s="31">
        <v>19</v>
      </c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W38" s="83">
        <f t="shared" si="26"/>
        <v>0</v>
      </c>
      <c r="CX38" s="83">
        <f t="shared" si="27"/>
        <v>0</v>
      </c>
      <c r="CY38" s="83">
        <f t="shared" si="28"/>
        <v>0</v>
      </c>
      <c r="CZ38" s="83">
        <f t="shared" si="29"/>
        <v>0</v>
      </c>
      <c r="DA38" s="83">
        <f t="shared" si="30"/>
        <v>0</v>
      </c>
      <c r="DB38" s="83">
        <f t="shared" si="31"/>
        <v>0</v>
      </c>
      <c r="DC38" s="83">
        <f t="shared" si="32"/>
        <v>0</v>
      </c>
      <c r="DD38" s="83">
        <f t="shared" si="33"/>
        <v>0</v>
      </c>
      <c r="DE38" s="83">
        <f t="shared" si="34"/>
        <v>0</v>
      </c>
      <c r="DF38" s="83">
        <f t="shared" si="35"/>
        <v>0</v>
      </c>
      <c r="DG38" s="83"/>
      <c r="DH38" s="83"/>
      <c r="DI38" s="83"/>
    </row>
    <row r="39" spans="1:113" s="2" customFormat="1" ht="15.75" customHeight="1">
      <c r="A39" s="94" t="s">
        <v>52</v>
      </c>
      <c r="B39" s="31">
        <v>20</v>
      </c>
      <c r="C39" s="57">
        <v>95</v>
      </c>
      <c r="D39" s="57">
        <v>37</v>
      </c>
      <c r="E39" s="57">
        <v>58</v>
      </c>
      <c r="F39" s="95">
        <v>3</v>
      </c>
      <c r="G39" s="57">
        <v>2</v>
      </c>
      <c r="H39" s="57">
        <v>1</v>
      </c>
      <c r="I39" s="95">
        <v>3</v>
      </c>
      <c r="J39" s="95">
        <v>0</v>
      </c>
      <c r="K39" s="95">
        <v>3</v>
      </c>
      <c r="L39" s="95">
        <v>2</v>
      </c>
      <c r="M39" s="95">
        <v>0</v>
      </c>
      <c r="N39" s="95">
        <v>2</v>
      </c>
      <c r="O39" s="101" t="s">
        <v>52</v>
      </c>
      <c r="P39" s="57">
        <v>20</v>
      </c>
      <c r="Q39" s="57">
        <v>57</v>
      </c>
      <c r="R39" s="57">
        <v>30</v>
      </c>
      <c r="S39" s="57">
        <v>27</v>
      </c>
      <c r="T39" s="57">
        <v>10</v>
      </c>
      <c r="U39" s="57">
        <v>1</v>
      </c>
      <c r="V39" s="57">
        <v>9</v>
      </c>
      <c r="W39" s="57">
        <v>47</v>
      </c>
      <c r="X39" s="57">
        <v>29</v>
      </c>
      <c r="Y39" s="57">
        <v>18</v>
      </c>
      <c r="Z39" s="57">
        <v>30</v>
      </c>
      <c r="AA39" s="57">
        <v>5</v>
      </c>
      <c r="AB39" s="57">
        <v>25</v>
      </c>
      <c r="AC39" s="94" t="s">
        <v>52</v>
      </c>
      <c r="AD39" s="31">
        <v>20</v>
      </c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94" t="s">
        <v>52</v>
      </c>
      <c r="AR39" s="31">
        <v>20</v>
      </c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94" t="s">
        <v>52</v>
      </c>
      <c r="BF39" s="31">
        <v>20</v>
      </c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94" t="s">
        <v>52</v>
      </c>
      <c r="CC39" s="31">
        <v>20</v>
      </c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W39" s="83">
        <f t="shared" si="26"/>
        <v>0</v>
      </c>
      <c r="CX39" s="83">
        <f t="shared" si="27"/>
        <v>0</v>
      </c>
      <c r="CY39" s="83">
        <f t="shared" si="28"/>
        <v>0</v>
      </c>
      <c r="CZ39" s="83">
        <f t="shared" si="29"/>
        <v>0</v>
      </c>
      <c r="DA39" s="83">
        <f t="shared" si="30"/>
        <v>0</v>
      </c>
      <c r="DB39" s="83">
        <f t="shared" si="31"/>
        <v>0</v>
      </c>
      <c r="DC39" s="83">
        <f t="shared" si="32"/>
        <v>0</v>
      </c>
      <c r="DD39" s="83">
        <f t="shared" si="33"/>
        <v>0</v>
      </c>
      <c r="DE39" s="83">
        <f t="shared" si="34"/>
        <v>0</v>
      </c>
      <c r="DF39" s="83">
        <f t="shared" si="35"/>
        <v>0</v>
      </c>
      <c r="DG39" s="83"/>
      <c r="DH39" s="83"/>
      <c r="DI39" s="83"/>
    </row>
    <row r="40" spans="1:113" s="2" customFormat="1" ht="15.75" customHeight="1">
      <c r="A40" s="94" t="s">
        <v>53</v>
      </c>
      <c r="B40" s="31">
        <v>21</v>
      </c>
      <c r="C40" s="57">
        <v>146</v>
      </c>
      <c r="D40" s="57">
        <v>48</v>
      </c>
      <c r="E40" s="57">
        <v>98</v>
      </c>
      <c r="F40" s="95">
        <v>3</v>
      </c>
      <c r="G40" s="57">
        <v>2</v>
      </c>
      <c r="H40" s="57">
        <v>1</v>
      </c>
      <c r="I40" s="95">
        <v>3</v>
      </c>
      <c r="J40" s="95">
        <v>0</v>
      </c>
      <c r="K40" s="95">
        <v>3</v>
      </c>
      <c r="L40" s="95">
        <v>4</v>
      </c>
      <c r="M40" s="95">
        <v>1</v>
      </c>
      <c r="N40" s="95">
        <v>3</v>
      </c>
      <c r="O40" s="101" t="s">
        <v>53</v>
      </c>
      <c r="P40" s="57">
        <v>21</v>
      </c>
      <c r="Q40" s="57">
        <v>58</v>
      </c>
      <c r="R40" s="57">
        <v>21</v>
      </c>
      <c r="S40" s="57">
        <v>37</v>
      </c>
      <c r="T40" s="57">
        <v>18</v>
      </c>
      <c r="U40" s="57">
        <v>3</v>
      </c>
      <c r="V40" s="57">
        <v>15</v>
      </c>
      <c r="W40" s="57">
        <v>40</v>
      </c>
      <c r="X40" s="57">
        <v>18</v>
      </c>
      <c r="Y40" s="57">
        <v>22</v>
      </c>
      <c r="Z40" s="57">
        <v>78</v>
      </c>
      <c r="AA40" s="57">
        <v>24</v>
      </c>
      <c r="AB40" s="57">
        <v>54</v>
      </c>
      <c r="AC40" s="94" t="s">
        <v>53</v>
      </c>
      <c r="AD40" s="31">
        <v>21</v>
      </c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94" t="s">
        <v>53</v>
      </c>
      <c r="AR40" s="31">
        <v>21</v>
      </c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94" t="s">
        <v>53</v>
      </c>
      <c r="BF40" s="31">
        <v>21</v>
      </c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94" t="s">
        <v>53</v>
      </c>
      <c r="CC40" s="31">
        <v>21</v>
      </c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W40" s="83">
        <f t="shared" si="26"/>
        <v>0</v>
      </c>
      <c r="CX40" s="83">
        <f t="shared" si="27"/>
        <v>0</v>
      </c>
      <c r="CY40" s="83">
        <f t="shared" si="28"/>
        <v>0</v>
      </c>
      <c r="CZ40" s="83">
        <f t="shared" si="29"/>
        <v>0</v>
      </c>
      <c r="DA40" s="83">
        <f t="shared" si="30"/>
        <v>0</v>
      </c>
      <c r="DB40" s="83">
        <f t="shared" si="31"/>
        <v>0</v>
      </c>
      <c r="DC40" s="83">
        <f t="shared" si="32"/>
        <v>0</v>
      </c>
      <c r="DD40" s="83">
        <f t="shared" si="33"/>
        <v>0</v>
      </c>
      <c r="DE40" s="83">
        <f t="shared" si="34"/>
        <v>0</v>
      </c>
      <c r="DF40" s="83">
        <f t="shared" si="35"/>
        <v>0</v>
      </c>
      <c r="DG40" s="83"/>
      <c r="DH40" s="83"/>
      <c r="DI40" s="83"/>
    </row>
    <row r="41" spans="1:113" s="2" customFormat="1" ht="15.75" customHeight="1">
      <c r="A41" s="94" t="s">
        <v>54</v>
      </c>
      <c r="B41" s="31">
        <v>22</v>
      </c>
      <c r="C41" s="57">
        <v>240</v>
      </c>
      <c r="D41" s="57">
        <v>76</v>
      </c>
      <c r="E41" s="57">
        <v>164</v>
      </c>
      <c r="F41" s="95">
        <v>4</v>
      </c>
      <c r="G41" s="57">
        <v>2</v>
      </c>
      <c r="H41" s="57">
        <v>2</v>
      </c>
      <c r="I41" s="95">
        <v>4</v>
      </c>
      <c r="J41" s="95">
        <v>2</v>
      </c>
      <c r="K41" s="95">
        <v>2</v>
      </c>
      <c r="L41" s="95">
        <v>7</v>
      </c>
      <c r="M41" s="95">
        <v>0</v>
      </c>
      <c r="N41" s="95">
        <v>7</v>
      </c>
      <c r="O41" s="101" t="s">
        <v>54</v>
      </c>
      <c r="P41" s="57">
        <v>22</v>
      </c>
      <c r="Q41" s="57">
        <v>95</v>
      </c>
      <c r="R41" s="57">
        <v>28</v>
      </c>
      <c r="S41" s="57">
        <v>67</v>
      </c>
      <c r="T41" s="57">
        <v>38</v>
      </c>
      <c r="U41" s="57">
        <v>8</v>
      </c>
      <c r="V41" s="57">
        <v>30</v>
      </c>
      <c r="W41" s="57">
        <v>57</v>
      </c>
      <c r="X41" s="57">
        <v>20</v>
      </c>
      <c r="Y41" s="57">
        <v>37</v>
      </c>
      <c r="Z41" s="57">
        <v>130</v>
      </c>
      <c r="AA41" s="57">
        <v>44</v>
      </c>
      <c r="AB41" s="57">
        <v>86</v>
      </c>
      <c r="AC41" s="94" t="s">
        <v>54</v>
      </c>
      <c r="AD41" s="31">
        <v>22</v>
      </c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94" t="s">
        <v>54</v>
      </c>
      <c r="AR41" s="31">
        <v>22</v>
      </c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94" t="s">
        <v>54</v>
      </c>
      <c r="BF41" s="31">
        <v>22</v>
      </c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94" t="s">
        <v>54</v>
      </c>
      <c r="CC41" s="31">
        <v>22</v>
      </c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W41" s="83">
        <f t="shared" si="26"/>
        <v>0</v>
      </c>
      <c r="CX41" s="83">
        <f t="shared" si="27"/>
        <v>0</v>
      </c>
      <c r="CY41" s="83">
        <f t="shared" si="28"/>
        <v>0</v>
      </c>
      <c r="CZ41" s="83">
        <f t="shared" si="29"/>
        <v>0</v>
      </c>
      <c r="DA41" s="83">
        <f t="shared" si="30"/>
        <v>0</v>
      </c>
      <c r="DB41" s="83">
        <f t="shared" si="31"/>
        <v>0</v>
      </c>
      <c r="DC41" s="83">
        <f t="shared" si="32"/>
        <v>0</v>
      </c>
      <c r="DD41" s="83">
        <f t="shared" si="33"/>
        <v>0</v>
      </c>
      <c r="DE41" s="83">
        <f t="shared" si="34"/>
        <v>0</v>
      </c>
      <c r="DF41" s="83">
        <f t="shared" si="35"/>
        <v>0</v>
      </c>
      <c r="DG41" s="83"/>
      <c r="DH41" s="83"/>
      <c r="DI41" s="83"/>
    </row>
    <row r="42" spans="1:113" s="83" customFormat="1" ht="15.75" customHeight="1">
      <c r="A42" s="91" t="s">
        <v>55</v>
      </c>
      <c r="B42" s="32">
        <v>23</v>
      </c>
      <c r="C42" s="93">
        <f>SUM(C43:C45)</f>
        <v>304</v>
      </c>
      <c r="D42" s="93">
        <f t="shared" ref="D42:N42" si="62">SUM(D43:D45)</f>
        <v>107</v>
      </c>
      <c r="E42" s="93">
        <f t="shared" si="62"/>
        <v>197</v>
      </c>
      <c r="F42" s="93">
        <f t="shared" si="62"/>
        <v>5</v>
      </c>
      <c r="G42" s="93">
        <f t="shared" si="62"/>
        <v>5</v>
      </c>
      <c r="H42" s="93">
        <f t="shared" si="62"/>
        <v>0</v>
      </c>
      <c r="I42" s="93">
        <f t="shared" si="62"/>
        <v>6</v>
      </c>
      <c r="J42" s="93">
        <f t="shared" si="62"/>
        <v>2</v>
      </c>
      <c r="K42" s="93">
        <f t="shared" si="62"/>
        <v>4</v>
      </c>
      <c r="L42" s="93">
        <f t="shared" si="62"/>
        <v>6</v>
      </c>
      <c r="M42" s="93">
        <f t="shared" si="62"/>
        <v>0</v>
      </c>
      <c r="N42" s="93">
        <f t="shared" si="62"/>
        <v>6</v>
      </c>
      <c r="O42" s="91" t="s">
        <v>55</v>
      </c>
      <c r="P42" s="32">
        <v>23</v>
      </c>
      <c r="Q42" s="93">
        <f t="shared" ref="Q42" si="63">SUM(Q43:Q45)</f>
        <v>139</v>
      </c>
      <c r="R42" s="93">
        <f t="shared" ref="R42" si="64">SUM(R43:R45)</f>
        <v>48</v>
      </c>
      <c r="S42" s="93">
        <f t="shared" ref="S42" si="65">SUM(S43:S45)</f>
        <v>91</v>
      </c>
      <c r="T42" s="93">
        <f t="shared" ref="T42" si="66">SUM(T43:T45)</f>
        <v>50</v>
      </c>
      <c r="U42" s="93">
        <f t="shared" ref="U42" si="67">SUM(U43:U45)</f>
        <v>7</v>
      </c>
      <c r="V42" s="93">
        <f t="shared" ref="V42" si="68">SUM(V43:V45)</f>
        <v>43</v>
      </c>
      <c r="W42" s="93">
        <f t="shared" ref="W42" si="69">SUM(W43:W45)</f>
        <v>89</v>
      </c>
      <c r="X42" s="93">
        <f t="shared" ref="X42" si="70">SUM(X43:X45)</f>
        <v>41</v>
      </c>
      <c r="Y42" s="93">
        <f t="shared" ref="Y42" si="71">SUM(Y43:Y45)</f>
        <v>48</v>
      </c>
      <c r="Z42" s="93">
        <f t="shared" ref="Z42" si="72">SUM(Z43:Z45)</f>
        <v>148</v>
      </c>
      <c r="AA42" s="93">
        <f t="shared" ref="AA42" si="73">SUM(AA43:AA45)</f>
        <v>52</v>
      </c>
      <c r="AB42" s="93">
        <f t="shared" ref="AB42" si="74">SUM(AB43:AB45)</f>
        <v>96</v>
      </c>
      <c r="AC42" s="91" t="s">
        <v>55</v>
      </c>
      <c r="AD42" s="32">
        <v>23</v>
      </c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1" t="s">
        <v>55</v>
      </c>
      <c r="AR42" s="32">
        <v>23</v>
      </c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1" t="s">
        <v>55</v>
      </c>
      <c r="BF42" s="32">
        <v>23</v>
      </c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1" t="s">
        <v>55</v>
      </c>
      <c r="CC42" s="32">
        <v>23</v>
      </c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W42" s="83">
        <f t="shared" si="26"/>
        <v>0</v>
      </c>
      <c r="CX42" s="83">
        <f t="shared" si="27"/>
        <v>0</v>
      </c>
      <c r="CY42" s="83">
        <f t="shared" si="28"/>
        <v>0</v>
      </c>
      <c r="CZ42" s="83">
        <f t="shared" si="29"/>
        <v>0</v>
      </c>
      <c r="DA42" s="83">
        <f t="shared" si="30"/>
        <v>0</v>
      </c>
      <c r="DB42" s="83">
        <f t="shared" si="31"/>
        <v>0</v>
      </c>
      <c r="DC42" s="83">
        <f t="shared" si="32"/>
        <v>0</v>
      </c>
      <c r="DD42" s="83">
        <f t="shared" si="33"/>
        <v>0</v>
      </c>
      <c r="DE42" s="83">
        <f t="shared" si="34"/>
        <v>0</v>
      </c>
      <c r="DF42" s="83">
        <f t="shared" si="35"/>
        <v>0</v>
      </c>
    </row>
    <row r="43" spans="1:113" s="2" customFormat="1" ht="15.75" customHeight="1">
      <c r="A43" s="94" t="s">
        <v>56</v>
      </c>
      <c r="B43" s="31">
        <v>24</v>
      </c>
      <c r="C43" s="57">
        <v>135</v>
      </c>
      <c r="D43" s="57">
        <v>53</v>
      </c>
      <c r="E43" s="57">
        <v>82</v>
      </c>
      <c r="F43" s="95">
        <v>2</v>
      </c>
      <c r="G43" s="57">
        <v>2</v>
      </c>
      <c r="H43" s="57">
        <v>0</v>
      </c>
      <c r="I43" s="95">
        <v>2</v>
      </c>
      <c r="J43" s="95">
        <v>1</v>
      </c>
      <c r="K43" s="95">
        <v>1</v>
      </c>
      <c r="L43" s="95">
        <v>3</v>
      </c>
      <c r="M43" s="95">
        <v>0</v>
      </c>
      <c r="N43" s="95">
        <v>3</v>
      </c>
      <c r="O43" s="101" t="s">
        <v>56</v>
      </c>
      <c r="P43" s="57">
        <v>24</v>
      </c>
      <c r="Q43" s="57">
        <v>70</v>
      </c>
      <c r="R43" s="57">
        <v>25</v>
      </c>
      <c r="S43" s="57">
        <v>45</v>
      </c>
      <c r="T43" s="57">
        <v>25</v>
      </c>
      <c r="U43" s="57">
        <v>4</v>
      </c>
      <c r="V43" s="57">
        <v>21</v>
      </c>
      <c r="W43" s="57">
        <v>45</v>
      </c>
      <c r="X43" s="57">
        <v>21</v>
      </c>
      <c r="Y43" s="57">
        <v>24</v>
      </c>
      <c r="Z43" s="57">
        <v>58</v>
      </c>
      <c r="AA43" s="57">
        <v>25</v>
      </c>
      <c r="AB43" s="57">
        <v>33</v>
      </c>
      <c r="AC43" s="94" t="s">
        <v>56</v>
      </c>
      <c r="AD43" s="31">
        <v>24</v>
      </c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94" t="s">
        <v>56</v>
      </c>
      <c r="AR43" s="31">
        <v>24</v>
      </c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94" t="s">
        <v>56</v>
      </c>
      <c r="BF43" s="31">
        <v>24</v>
      </c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94" t="s">
        <v>56</v>
      </c>
      <c r="CC43" s="31">
        <v>24</v>
      </c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W43" s="83">
        <f t="shared" si="26"/>
        <v>0</v>
      </c>
      <c r="CX43" s="83">
        <f t="shared" si="27"/>
        <v>0</v>
      </c>
      <c r="CY43" s="83">
        <f t="shared" si="28"/>
        <v>0</v>
      </c>
      <c r="CZ43" s="83">
        <f t="shared" si="29"/>
        <v>0</v>
      </c>
      <c r="DA43" s="83">
        <f t="shared" si="30"/>
        <v>0</v>
      </c>
      <c r="DB43" s="83">
        <f t="shared" si="31"/>
        <v>0</v>
      </c>
      <c r="DC43" s="83">
        <f t="shared" si="32"/>
        <v>0</v>
      </c>
      <c r="DD43" s="83">
        <f t="shared" si="33"/>
        <v>0</v>
      </c>
      <c r="DE43" s="83">
        <f t="shared" si="34"/>
        <v>0</v>
      </c>
      <c r="DF43" s="83">
        <f t="shared" si="35"/>
        <v>0</v>
      </c>
      <c r="DG43" s="83"/>
      <c r="DH43" s="83"/>
      <c r="DI43" s="83"/>
    </row>
    <row r="44" spans="1:113" s="2" customFormat="1" ht="15.75" customHeight="1">
      <c r="A44" s="94" t="s">
        <v>57</v>
      </c>
      <c r="B44" s="31">
        <v>25</v>
      </c>
      <c r="C44" s="57">
        <v>51</v>
      </c>
      <c r="D44" s="57">
        <v>16</v>
      </c>
      <c r="E44" s="57">
        <v>35</v>
      </c>
      <c r="F44" s="95">
        <v>1</v>
      </c>
      <c r="G44" s="57">
        <v>1</v>
      </c>
      <c r="H44" s="57">
        <v>0</v>
      </c>
      <c r="I44" s="95">
        <v>2</v>
      </c>
      <c r="J44" s="95">
        <v>0</v>
      </c>
      <c r="K44" s="95">
        <v>2</v>
      </c>
      <c r="L44" s="95">
        <v>1</v>
      </c>
      <c r="M44" s="95">
        <v>0</v>
      </c>
      <c r="N44" s="95">
        <v>1</v>
      </c>
      <c r="O44" s="101" t="s">
        <v>57</v>
      </c>
      <c r="P44" s="57">
        <v>25</v>
      </c>
      <c r="Q44" s="57">
        <v>21</v>
      </c>
      <c r="R44" s="57">
        <v>6</v>
      </c>
      <c r="S44" s="57">
        <v>15</v>
      </c>
      <c r="T44" s="57">
        <v>9</v>
      </c>
      <c r="U44" s="57">
        <v>1</v>
      </c>
      <c r="V44" s="57">
        <v>8</v>
      </c>
      <c r="W44" s="57">
        <v>12</v>
      </c>
      <c r="X44" s="57">
        <v>5</v>
      </c>
      <c r="Y44" s="57">
        <v>7</v>
      </c>
      <c r="Z44" s="57">
        <v>26</v>
      </c>
      <c r="AA44" s="57">
        <v>9</v>
      </c>
      <c r="AB44" s="57">
        <v>17</v>
      </c>
      <c r="AC44" s="94" t="s">
        <v>57</v>
      </c>
      <c r="AD44" s="31">
        <v>25</v>
      </c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94" t="s">
        <v>57</v>
      </c>
      <c r="AR44" s="31">
        <v>25</v>
      </c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94" t="s">
        <v>57</v>
      </c>
      <c r="BF44" s="31">
        <v>25</v>
      </c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94" t="s">
        <v>57</v>
      </c>
      <c r="CC44" s="31">
        <v>25</v>
      </c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W44" s="83">
        <f t="shared" si="26"/>
        <v>0</v>
      </c>
      <c r="CX44" s="83">
        <f t="shared" si="27"/>
        <v>0</v>
      </c>
      <c r="CY44" s="83">
        <f t="shared" si="28"/>
        <v>0</v>
      </c>
      <c r="CZ44" s="83">
        <f t="shared" si="29"/>
        <v>0</v>
      </c>
      <c r="DA44" s="83">
        <f t="shared" si="30"/>
        <v>0</v>
      </c>
      <c r="DB44" s="83">
        <f t="shared" si="31"/>
        <v>0</v>
      </c>
      <c r="DC44" s="83">
        <f t="shared" si="32"/>
        <v>0</v>
      </c>
      <c r="DD44" s="83">
        <f t="shared" si="33"/>
        <v>0</v>
      </c>
      <c r="DE44" s="83">
        <f t="shared" si="34"/>
        <v>0</v>
      </c>
      <c r="DF44" s="83">
        <f t="shared" si="35"/>
        <v>0</v>
      </c>
      <c r="DG44" s="83"/>
      <c r="DH44" s="83"/>
      <c r="DI44" s="83"/>
    </row>
    <row r="45" spans="1:113" s="2" customFormat="1" ht="15.75" customHeight="1">
      <c r="A45" s="94" t="s">
        <v>58</v>
      </c>
      <c r="B45" s="31">
        <v>26</v>
      </c>
      <c r="C45" s="57">
        <v>118</v>
      </c>
      <c r="D45" s="57">
        <v>38</v>
      </c>
      <c r="E45" s="57">
        <v>80</v>
      </c>
      <c r="F45" s="95">
        <v>2</v>
      </c>
      <c r="G45" s="57">
        <v>2</v>
      </c>
      <c r="H45" s="57">
        <v>0</v>
      </c>
      <c r="I45" s="95">
        <v>2</v>
      </c>
      <c r="J45" s="95">
        <v>1</v>
      </c>
      <c r="K45" s="95">
        <v>1</v>
      </c>
      <c r="L45" s="95">
        <v>2</v>
      </c>
      <c r="M45" s="95">
        <v>0</v>
      </c>
      <c r="N45" s="95">
        <v>2</v>
      </c>
      <c r="O45" s="101" t="s">
        <v>58</v>
      </c>
      <c r="P45" s="57">
        <v>26</v>
      </c>
      <c r="Q45" s="57">
        <v>48</v>
      </c>
      <c r="R45" s="57">
        <v>17</v>
      </c>
      <c r="S45" s="57">
        <v>31</v>
      </c>
      <c r="T45" s="57">
        <v>16</v>
      </c>
      <c r="U45" s="57">
        <v>2</v>
      </c>
      <c r="V45" s="57">
        <v>14</v>
      </c>
      <c r="W45" s="57">
        <v>32</v>
      </c>
      <c r="X45" s="57">
        <v>15</v>
      </c>
      <c r="Y45" s="57">
        <v>17</v>
      </c>
      <c r="Z45" s="57">
        <v>64</v>
      </c>
      <c r="AA45" s="57">
        <v>18</v>
      </c>
      <c r="AB45" s="57">
        <v>46</v>
      </c>
      <c r="AC45" s="94" t="s">
        <v>58</v>
      </c>
      <c r="AD45" s="31">
        <v>26</v>
      </c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94" t="s">
        <v>58</v>
      </c>
      <c r="AR45" s="31">
        <v>26</v>
      </c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94" t="s">
        <v>58</v>
      </c>
      <c r="BF45" s="31">
        <v>26</v>
      </c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94" t="s">
        <v>58</v>
      </c>
      <c r="CC45" s="31">
        <v>26</v>
      </c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W45" s="83">
        <f t="shared" si="26"/>
        <v>0</v>
      </c>
      <c r="CX45" s="83">
        <f t="shared" si="27"/>
        <v>0</v>
      </c>
      <c r="CY45" s="83">
        <f t="shared" si="28"/>
        <v>0</v>
      </c>
      <c r="CZ45" s="83">
        <f t="shared" si="29"/>
        <v>0</v>
      </c>
      <c r="DA45" s="83">
        <f t="shared" si="30"/>
        <v>0</v>
      </c>
      <c r="DB45" s="83">
        <f t="shared" si="31"/>
        <v>0</v>
      </c>
      <c r="DC45" s="83">
        <f t="shared" si="32"/>
        <v>0</v>
      </c>
      <c r="DD45" s="83">
        <f t="shared" si="33"/>
        <v>0</v>
      </c>
      <c r="DE45" s="83">
        <f t="shared" si="34"/>
        <v>0</v>
      </c>
      <c r="DF45" s="83">
        <f t="shared" si="35"/>
        <v>0</v>
      </c>
      <c r="DG45" s="83"/>
      <c r="DH45" s="83"/>
      <c r="DI45" s="83"/>
    </row>
    <row r="46" spans="1:113" s="83" customFormat="1" ht="15.75" customHeight="1">
      <c r="A46" s="91" t="s">
        <v>59</v>
      </c>
      <c r="B46" s="32">
        <v>27</v>
      </c>
      <c r="C46" s="93">
        <f>SUM(C47:C55)</f>
        <v>1562</v>
      </c>
      <c r="D46" s="93">
        <f t="shared" ref="D46:N46" si="75">SUM(D47:D55)</f>
        <v>524</v>
      </c>
      <c r="E46" s="93">
        <f t="shared" si="75"/>
        <v>1038</v>
      </c>
      <c r="F46" s="93">
        <f t="shared" si="75"/>
        <v>41</v>
      </c>
      <c r="G46" s="93">
        <f t="shared" si="75"/>
        <v>20</v>
      </c>
      <c r="H46" s="93">
        <f t="shared" si="75"/>
        <v>21</v>
      </c>
      <c r="I46" s="93">
        <f t="shared" si="75"/>
        <v>35</v>
      </c>
      <c r="J46" s="93">
        <f t="shared" si="75"/>
        <v>4</v>
      </c>
      <c r="K46" s="93">
        <f t="shared" si="75"/>
        <v>31</v>
      </c>
      <c r="L46" s="93">
        <f t="shared" si="75"/>
        <v>29</v>
      </c>
      <c r="M46" s="93">
        <f t="shared" si="75"/>
        <v>6</v>
      </c>
      <c r="N46" s="93">
        <f t="shared" si="75"/>
        <v>23</v>
      </c>
      <c r="O46" s="91" t="s">
        <v>59</v>
      </c>
      <c r="P46" s="32">
        <v>27</v>
      </c>
      <c r="Q46" s="93">
        <f t="shared" ref="Q46" si="76">SUM(Q47:Q55)</f>
        <v>1027</v>
      </c>
      <c r="R46" s="93">
        <f t="shared" ref="R46" si="77">SUM(R47:R55)</f>
        <v>344</v>
      </c>
      <c r="S46" s="93">
        <f t="shared" ref="S46" si="78">SUM(S47:S55)</f>
        <v>683</v>
      </c>
      <c r="T46" s="93">
        <f t="shared" ref="T46" si="79">SUM(T47:T55)</f>
        <v>325</v>
      </c>
      <c r="U46" s="93">
        <f t="shared" ref="U46" si="80">SUM(U47:U55)</f>
        <v>64</v>
      </c>
      <c r="V46" s="93">
        <f t="shared" ref="V46" si="81">SUM(V47:V55)</f>
        <v>261</v>
      </c>
      <c r="W46" s="93">
        <f t="shared" ref="W46" si="82">SUM(W47:W55)</f>
        <v>702</v>
      </c>
      <c r="X46" s="93">
        <f t="shared" ref="X46" si="83">SUM(X47:X55)</f>
        <v>280</v>
      </c>
      <c r="Y46" s="93">
        <f t="shared" ref="Y46" si="84">SUM(Y47:Y55)</f>
        <v>422</v>
      </c>
      <c r="Z46" s="93">
        <f t="shared" ref="Z46" si="85">SUM(Z47:Z55)</f>
        <v>430</v>
      </c>
      <c r="AA46" s="93">
        <f t="shared" ref="AA46" si="86">SUM(AA47:AA55)</f>
        <v>150</v>
      </c>
      <c r="AB46" s="93">
        <f t="shared" ref="AB46" si="87">SUM(AB47:AB55)</f>
        <v>280</v>
      </c>
      <c r="AC46" s="91" t="s">
        <v>59</v>
      </c>
      <c r="AD46" s="32">
        <v>27</v>
      </c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1" t="s">
        <v>59</v>
      </c>
      <c r="AR46" s="32">
        <v>27</v>
      </c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1" t="s">
        <v>59</v>
      </c>
      <c r="BF46" s="32">
        <v>27</v>
      </c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1" t="s">
        <v>59</v>
      </c>
      <c r="CC46" s="32">
        <v>27</v>
      </c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W46" s="83">
        <f t="shared" si="26"/>
        <v>0</v>
      </c>
      <c r="CX46" s="83">
        <f t="shared" si="27"/>
        <v>0</v>
      </c>
      <c r="CY46" s="83">
        <f t="shared" si="28"/>
        <v>0</v>
      </c>
      <c r="CZ46" s="83">
        <f t="shared" si="29"/>
        <v>0</v>
      </c>
      <c r="DA46" s="83">
        <f t="shared" si="30"/>
        <v>0</v>
      </c>
      <c r="DB46" s="83">
        <f t="shared" si="31"/>
        <v>0</v>
      </c>
      <c r="DC46" s="83">
        <f t="shared" si="32"/>
        <v>0</v>
      </c>
      <c r="DD46" s="83">
        <f t="shared" si="33"/>
        <v>0</v>
      </c>
      <c r="DE46" s="83">
        <f t="shared" si="34"/>
        <v>0</v>
      </c>
      <c r="DF46" s="83">
        <f t="shared" si="35"/>
        <v>0</v>
      </c>
    </row>
    <row r="47" spans="1:113" s="2" customFormat="1" ht="15.75" customHeight="1">
      <c r="A47" s="75" t="s">
        <v>60</v>
      </c>
      <c r="B47" s="31">
        <v>28</v>
      </c>
      <c r="C47" s="57">
        <v>14</v>
      </c>
      <c r="D47" s="57">
        <v>4</v>
      </c>
      <c r="E47" s="57">
        <v>10</v>
      </c>
      <c r="F47" s="95">
        <v>2</v>
      </c>
      <c r="G47" s="57">
        <v>1</v>
      </c>
      <c r="H47" s="57">
        <v>1</v>
      </c>
      <c r="I47" s="95">
        <v>1</v>
      </c>
      <c r="J47" s="95">
        <v>0</v>
      </c>
      <c r="K47" s="95">
        <v>1</v>
      </c>
      <c r="L47" s="95">
        <v>0</v>
      </c>
      <c r="M47" s="95">
        <v>0</v>
      </c>
      <c r="N47" s="95">
        <v>0</v>
      </c>
      <c r="O47" s="555" t="s">
        <v>60</v>
      </c>
      <c r="P47" s="57">
        <v>28</v>
      </c>
      <c r="Q47" s="57">
        <v>6</v>
      </c>
      <c r="R47" s="57">
        <v>2</v>
      </c>
      <c r="S47" s="57">
        <v>4</v>
      </c>
      <c r="T47" s="57">
        <v>0</v>
      </c>
      <c r="U47" s="57">
        <v>0</v>
      </c>
      <c r="V47" s="57">
        <v>0</v>
      </c>
      <c r="W47" s="57">
        <v>6</v>
      </c>
      <c r="X47" s="57">
        <v>2</v>
      </c>
      <c r="Y47" s="556">
        <v>4</v>
      </c>
      <c r="Z47" s="57">
        <v>5</v>
      </c>
      <c r="AA47" s="57">
        <v>1</v>
      </c>
      <c r="AB47" s="57">
        <v>4</v>
      </c>
      <c r="AC47" s="75" t="s">
        <v>60</v>
      </c>
      <c r="AD47" s="31">
        <v>28</v>
      </c>
      <c r="AE47" s="107"/>
      <c r="AF47" s="107"/>
      <c r="AG47" s="107"/>
      <c r="AH47" s="107"/>
      <c r="AI47" s="107"/>
      <c r="AJ47" s="107"/>
      <c r="AK47" s="107"/>
      <c r="AL47" s="68"/>
      <c r="AM47" s="68"/>
      <c r="AN47" s="31"/>
      <c r="AO47" s="107"/>
      <c r="AP47" s="107"/>
      <c r="AQ47" s="75" t="s">
        <v>60</v>
      </c>
      <c r="AR47" s="31">
        <v>28</v>
      </c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75" t="s">
        <v>60</v>
      </c>
      <c r="BF47" s="31">
        <v>28</v>
      </c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75" t="s">
        <v>60</v>
      </c>
      <c r="CC47" s="31">
        <v>28</v>
      </c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W47" s="83">
        <f t="shared" si="26"/>
        <v>0</v>
      </c>
      <c r="CX47" s="83">
        <f t="shared" si="27"/>
        <v>0</v>
      </c>
      <c r="CY47" s="83">
        <f t="shared" si="28"/>
        <v>0</v>
      </c>
      <c r="CZ47" s="83">
        <f t="shared" si="29"/>
        <v>0</v>
      </c>
      <c r="DA47" s="83">
        <f t="shared" si="30"/>
        <v>0</v>
      </c>
      <c r="DB47" s="83">
        <f t="shared" si="31"/>
        <v>0</v>
      </c>
      <c r="DC47" s="83">
        <f t="shared" si="32"/>
        <v>0</v>
      </c>
      <c r="DD47" s="83">
        <f t="shared" si="33"/>
        <v>0</v>
      </c>
      <c r="DE47" s="83">
        <f t="shared" si="34"/>
        <v>0</v>
      </c>
      <c r="DF47" s="83">
        <f t="shared" si="35"/>
        <v>0</v>
      </c>
      <c r="DG47" s="83"/>
      <c r="DH47" s="83"/>
      <c r="DI47" s="83"/>
    </row>
    <row r="48" spans="1:113" s="2" customFormat="1" ht="15.75" customHeight="1">
      <c r="A48" s="75" t="s">
        <v>61</v>
      </c>
      <c r="B48" s="31">
        <v>29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55" t="s">
        <v>61</v>
      </c>
      <c r="P48" s="57">
        <v>29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7">
        <v>0</v>
      </c>
      <c r="Z48" s="57">
        <v>0</v>
      </c>
      <c r="AA48" s="57">
        <v>0</v>
      </c>
      <c r="AB48" s="57">
        <v>0</v>
      </c>
      <c r="AC48" s="75" t="s">
        <v>61</v>
      </c>
      <c r="AD48" s="31">
        <v>29</v>
      </c>
      <c r="AE48" s="107"/>
      <c r="AF48" s="107"/>
      <c r="AG48" s="107"/>
      <c r="AH48" s="107"/>
      <c r="AI48" s="107"/>
      <c r="AJ48" s="107"/>
      <c r="AK48" s="107"/>
      <c r="AL48" s="68"/>
      <c r="AM48" s="68"/>
      <c r="AN48" s="31"/>
      <c r="AO48" s="107"/>
      <c r="AP48" s="107"/>
      <c r="AQ48" s="75" t="s">
        <v>61</v>
      </c>
      <c r="AR48" s="31">
        <v>29</v>
      </c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75" t="s">
        <v>61</v>
      </c>
      <c r="BF48" s="31">
        <v>29</v>
      </c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75" t="s">
        <v>61</v>
      </c>
      <c r="CC48" s="31">
        <v>29</v>
      </c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W48" s="83">
        <f t="shared" si="26"/>
        <v>0</v>
      </c>
      <c r="CX48" s="83">
        <f t="shared" si="27"/>
        <v>0</v>
      </c>
      <c r="CY48" s="83">
        <f t="shared" si="28"/>
        <v>0</v>
      </c>
      <c r="CZ48" s="83">
        <f t="shared" si="29"/>
        <v>0</v>
      </c>
      <c r="DA48" s="83">
        <f t="shared" si="30"/>
        <v>0</v>
      </c>
      <c r="DB48" s="83">
        <f t="shared" si="31"/>
        <v>0</v>
      </c>
      <c r="DC48" s="83">
        <f t="shared" si="32"/>
        <v>0</v>
      </c>
      <c r="DD48" s="83">
        <f t="shared" si="33"/>
        <v>0</v>
      </c>
      <c r="DE48" s="83">
        <f t="shared" si="34"/>
        <v>0</v>
      </c>
      <c r="DF48" s="83">
        <f t="shared" si="35"/>
        <v>0</v>
      </c>
      <c r="DG48" s="83"/>
      <c r="DH48" s="83"/>
      <c r="DI48" s="83"/>
    </row>
    <row r="49" spans="1:113" s="2" customFormat="1" ht="15.75" customHeight="1">
      <c r="A49" s="75" t="s">
        <v>62</v>
      </c>
      <c r="B49" s="31">
        <v>30</v>
      </c>
      <c r="C49" s="57">
        <v>362</v>
      </c>
      <c r="D49" s="57">
        <v>113</v>
      </c>
      <c r="E49" s="57">
        <v>249</v>
      </c>
      <c r="F49" s="95">
        <v>8</v>
      </c>
      <c r="G49" s="57">
        <v>3</v>
      </c>
      <c r="H49" s="57">
        <v>5</v>
      </c>
      <c r="I49" s="95">
        <v>5</v>
      </c>
      <c r="J49" s="95">
        <v>1</v>
      </c>
      <c r="K49" s="95">
        <v>4</v>
      </c>
      <c r="L49" s="95">
        <v>7</v>
      </c>
      <c r="M49" s="95">
        <v>2</v>
      </c>
      <c r="N49" s="95">
        <v>5</v>
      </c>
      <c r="O49" s="555" t="s">
        <v>62</v>
      </c>
      <c r="P49" s="57">
        <v>30</v>
      </c>
      <c r="Q49" s="57">
        <v>239</v>
      </c>
      <c r="R49" s="57">
        <v>73</v>
      </c>
      <c r="S49" s="57">
        <v>166</v>
      </c>
      <c r="T49" s="57">
        <v>99</v>
      </c>
      <c r="U49" s="57">
        <v>14</v>
      </c>
      <c r="V49" s="57">
        <v>85</v>
      </c>
      <c r="W49" s="57">
        <v>140</v>
      </c>
      <c r="X49" s="57">
        <v>59</v>
      </c>
      <c r="Y49" s="556">
        <v>81</v>
      </c>
      <c r="Z49" s="57">
        <v>103</v>
      </c>
      <c r="AA49" s="57">
        <v>34</v>
      </c>
      <c r="AB49" s="57">
        <v>69</v>
      </c>
      <c r="AC49" s="75" t="s">
        <v>62</v>
      </c>
      <c r="AD49" s="31">
        <v>30</v>
      </c>
      <c r="AE49" s="107"/>
      <c r="AF49" s="107"/>
      <c r="AG49" s="107"/>
      <c r="AH49" s="107"/>
      <c r="AI49" s="107"/>
      <c r="AJ49" s="107"/>
      <c r="AK49" s="107"/>
      <c r="AL49" s="68"/>
      <c r="AM49" s="68"/>
      <c r="AN49" s="31"/>
      <c r="AO49" s="107"/>
      <c r="AP49" s="107"/>
      <c r="AQ49" s="75" t="s">
        <v>62</v>
      </c>
      <c r="AR49" s="31">
        <v>30</v>
      </c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75" t="s">
        <v>62</v>
      </c>
      <c r="BF49" s="31">
        <v>30</v>
      </c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75" t="s">
        <v>62</v>
      </c>
      <c r="CC49" s="31">
        <v>30</v>
      </c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W49" s="83">
        <f t="shared" si="26"/>
        <v>0</v>
      </c>
      <c r="CX49" s="83">
        <f t="shared" si="27"/>
        <v>0</v>
      </c>
      <c r="CY49" s="83">
        <f t="shared" si="28"/>
        <v>0</v>
      </c>
      <c r="CZ49" s="83">
        <f t="shared" si="29"/>
        <v>0</v>
      </c>
      <c r="DA49" s="83">
        <f t="shared" si="30"/>
        <v>0</v>
      </c>
      <c r="DB49" s="83">
        <f t="shared" si="31"/>
        <v>0</v>
      </c>
      <c r="DC49" s="83">
        <f t="shared" si="32"/>
        <v>0</v>
      </c>
      <c r="DD49" s="83">
        <f t="shared" si="33"/>
        <v>0</v>
      </c>
      <c r="DE49" s="83">
        <f t="shared" si="34"/>
        <v>0</v>
      </c>
      <c r="DF49" s="83">
        <f t="shared" si="35"/>
        <v>0</v>
      </c>
      <c r="DG49" s="83"/>
      <c r="DH49" s="83"/>
      <c r="DI49" s="83"/>
    </row>
    <row r="50" spans="1:113" s="2" customFormat="1" ht="15.75" customHeight="1">
      <c r="A50" s="75" t="s">
        <v>63</v>
      </c>
      <c r="B50" s="31">
        <v>31</v>
      </c>
      <c r="C50" s="57">
        <v>225</v>
      </c>
      <c r="D50" s="57">
        <v>100</v>
      </c>
      <c r="E50" s="57">
        <v>125</v>
      </c>
      <c r="F50" s="95">
        <v>9</v>
      </c>
      <c r="G50" s="57">
        <v>6</v>
      </c>
      <c r="H50" s="57">
        <v>3</v>
      </c>
      <c r="I50" s="95">
        <v>10</v>
      </c>
      <c r="J50" s="95">
        <v>2</v>
      </c>
      <c r="K50" s="95">
        <v>8</v>
      </c>
      <c r="L50" s="95">
        <v>5</v>
      </c>
      <c r="M50" s="95">
        <v>2</v>
      </c>
      <c r="N50" s="95">
        <v>3</v>
      </c>
      <c r="O50" s="555" t="s">
        <v>63</v>
      </c>
      <c r="P50" s="57">
        <v>31</v>
      </c>
      <c r="Q50" s="57">
        <v>135</v>
      </c>
      <c r="R50" s="57">
        <v>67</v>
      </c>
      <c r="S50" s="57">
        <v>68</v>
      </c>
      <c r="T50" s="57">
        <v>38</v>
      </c>
      <c r="U50" s="57">
        <v>11</v>
      </c>
      <c r="V50" s="57">
        <v>27</v>
      </c>
      <c r="W50" s="57">
        <v>97</v>
      </c>
      <c r="X50" s="57">
        <v>56</v>
      </c>
      <c r="Y50" s="556">
        <v>41</v>
      </c>
      <c r="Z50" s="57">
        <v>66</v>
      </c>
      <c r="AA50" s="57">
        <v>23</v>
      </c>
      <c r="AB50" s="57">
        <v>43</v>
      </c>
      <c r="AC50" s="75" t="s">
        <v>63</v>
      </c>
      <c r="AD50" s="31">
        <v>31</v>
      </c>
      <c r="AE50" s="107"/>
      <c r="AF50" s="107"/>
      <c r="AG50" s="107"/>
      <c r="AH50" s="107"/>
      <c r="AI50" s="107"/>
      <c r="AJ50" s="107"/>
      <c r="AK50" s="107"/>
      <c r="AL50" s="68"/>
      <c r="AM50" s="68"/>
      <c r="AN50" s="31"/>
      <c r="AO50" s="107"/>
      <c r="AP50" s="107"/>
      <c r="AQ50" s="75" t="s">
        <v>63</v>
      </c>
      <c r="AR50" s="31">
        <v>31</v>
      </c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75" t="s">
        <v>63</v>
      </c>
      <c r="BF50" s="31">
        <v>31</v>
      </c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75" t="s">
        <v>63</v>
      </c>
      <c r="CC50" s="31">
        <v>31</v>
      </c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W50" s="83">
        <f t="shared" si="26"/>
        <v>0</v>
      </c>
      <c r="CX50" s="83">
        <f t="shared" si="27"/>
        <v>0</v>
      </c>
      <c r="CY50" s="83">
        <f t="shared" si="28"/>
        <v>0</v>
      </c>
      <c r="CZ50" s="83">
        <f t="shared" si="29"/>
        <v>0</v>
      </c>
      <c r="DA50" s="83">
        <f t="shared" si="30"/>
        <v>0</v>
      </c>
      <c r="DB50" s="83">
        <f t="shared" si="31"/>
        <v>0</v>
      </c>
      <c r="DC50" s="83">
        <f t="shared" si="32"/>
        <v>0</v>
      </c>
      <c r="DD50" s="83">
        <f t="shared" si="33"/>
        <v>0</v>
      </c>
      <c r="DE50" s="83">
        <f t="shared" si="34"/>
        <v>0</v>
      </c>
      <c r="DF50" s="83">
        <f t="shared" si="35"/>
        <v>0</v>
      </c>
      <c r="DG50" s="83"/>
      <c r="DH50" s="83"/>
      <c r="DI50" s="83"/>
    </row>
    <row r="51" spans="1:113" s="2" customFormat="1" ht="15.75" customHeight="1">
      <c r="A51" s="75" t="s">
        <v>64</v>
      </c>
      <c r="B51" s="31">
        <v>32</v>
      </c>
      <c r="C51" s="57">
        <v>85</v>
      </c>
      <c r="D51" s="57">
        <v>28</v>
      </c>
      <c r="E51" s="57">
        <v>57</v>
      </c>
      <c r="F51" s="95">
        <v>1</v>
      </c>
      <c r="G51" s="57">
        <v>1</v>
      </c>
      <c r="H51" s="57">
        <v>0</v>
      </c>
      <c r="I51" s="95">
        <v>1</v>
      </c>
      <c r="J51" s="95">
        <v>0</v>
      </c>
      <c r="K51" s="95">
        <v>1</v>
      </c>
      <c r="L51" s="95">
        <v>2</v>
      </c>
      <c r="M51" s="95">
        <v>0</v>
      </c>
      <c r="N51" s="95">
        <v>2</v>
      </c>
      <c r="O51" s="555" t="s">
        <v>64</v>
      </c>
      <c r="P51" s="57">
        <v>32</v>
      </c>
      <c r="Q51" s="57">
        <v>44</v>
      </c>
      <c r="R51" s="57">
        <v>15</v>
      </c>
      <c r="S51" s="57">
        <v>29</v>
      </c>
      <c r="T51" s="57">
        <v>19</v>
      </c>
      <c r="U51" s="57">
        <v>3</v>
      </c>
      <c r="V51" s="57">
        <v>16</v>
      </c>
      <c r="W51" s="57">
        <v>25</v>
      </c>
      <c r="X51" s="57">
        <v>12</v>
      </c>
      <c r="Y51" s="556">
        <v>13</v>
      </c>
      <c r="Z51" s="57">
        <v>37</v>
      </c>
      <c r="AA51" s="57">
        <v>12</v>
      </c>
      <c r="AB51" s="57">
        <v>25</v>
      </c>
      <c r="AC51" s="75" t="s">
        <v>64</v>
      </c>
      <c r="AD51" s="31">
        <v>32</v>
      </c>
      <c r="AE51" s="107"/>
      <c r="AF51" s="107"/>
      <c r="AG51" s="107"/>
      <c r="AH51" s="107"/>
      <c r="AI51" s="107"/>
      <c r="AJ51" s="107"/>
      <c r="AK51" s="107"/>
      <c r="AL51" s="68"/>
      <c r="AM51" s="68"/>
      <c r="AN51" s="31"/>
      <c r="AO51" s="107"/>
      <c r="AP51" s="107"/>
      <c r="AQ51" s="75" t="s">
        <v>64</v>
      </c>
      <c r="AR51" s="31">
        <v>32</v>
      </c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75" t="s">
        <v>64</v>
      </c>
      <c r="BF51" s="31">
        <v>32</v>
      </c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75" t="s">
        <v>64</v>
      </c>
      <c r="CC51" s="31">
        <v>32</v>
      </c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W51" s="83">
        <f t="shared" si="26"/>
        <v>0</v>
      </c>
      <c r="CX51" s="83">
        <f t="shared" si="27"/>
        <v>0</v>
      </c>
      <c r="CY51" s="83">
        <f t="shared" si="28"/>
        <v>0</v>
      </c>
      <c r="CZ51" s="83">
        <f t="shared" si="29"/>
        <v>0</v>
      </c>
      <c r="DA51" s="83">
        <f t="shared" si="30"/>
        <v>0</v>
      </c>
      <c r="DB51" s="83">
        <f t="shared" si="31"/>
        <v>0</v>
      </c>
      <c r="DC51" s="83">
        <f t="shared" si="32"/>
        <v>0</v>
      </c>
      <c r="DD51" s="83">
        <f t="shared" si="33"/>
        <v>0</v>
      </c>
      <c r="DE51" s="83">
        <f t="shared" si="34"/>
        <v>0</v>
      </c>
      <c r="DF51" s="83">
        <f t="shared" si="35"/>
        <v>0</v>
      </c>
      <c r="DG51" s="83"/>
      <c r="DH51" s="83"/>
      <c r="DI51" s="83"/>
    </row>
    <row r="52" spans="1:113" s="2" customFormat="1" ht="15.75" customHeight="1">
      <c r="A52" s="75" t="s">
        <v>65</v>
      </c>
      <c r="B52" s="31">
        <v>33</v>
      </c>
      <c r="C52" s="57">
        <v>63</v>
      </c>
      <c r="D52" s="57">
        <v>24</v>
      </c>
      <c r="E52" s="57">
        <v>39</v>
      </c>
      <c r="F52" s="95">
        <v>2</v>
      </c>
      <c r="G52" s="57">
        <v>2</v>
      </c>
      <c r="H52" s="57">
        <v>0</v>
      </c>
      <c r="I52" s="95">
        <v>2</v>
      </c>
      <c r="J52" s="95">
        <v>0</v>
      </c>
      <c r="K52" s="95">
        <v>2</v>
      </c>
      <c r="L52" s="95">
        <v>1</v>
      </c>
      <c r="M52" s="95">
        <v>0</v>
      </c>
      <c r="N52" s="95">
        <v>1</v>
      </c>
      <c r="O52" s="555" t="s">
        <v>65</v>
      </c>
      <c r="P52" s="57">
        <v>33</v>
      </c>
      <c r="Q52" s="57">
        <v>33</v>
      </c>
      <c r="R52" s="57">
        <v>13</v>
      </c>
      <c r="S52" s="57">
        <v>20</v>
      </c>
      <c r="T52" s="57">
        <v>11</v>
      </c>
      <c r="U52" s="57">
        <v>4</v>
      </c>
      <c r="V52" s="57">
        <v>7</v>
      </c>
      <c r="W52" s="57">
        <v>22</v>
      </c>
      <c r="X52" s="57">
        <v>9</v>
      </c>
      <c r="Y52" s="556">
        <v>13</v>
      </c>
      <c r="Z52" s="57">
        <v>25</v>
      </c>
      <c r="AA52" s="57">
        <v>9</v>
      </c>
      <c r="AB52" s="57">
        <v>16</v>
      </c>
      <c r="AC52" s="75" t="s">
        <v>65</v>
      </c>
      <c r="AD52" s="31">
        <v>33</v>
      </c>
      <c r="AE52" s="107"/>
      <c r="AF52" s="107"/>
      <c r="AG52" s="107"/>
      <c r="AH52" s="107"/>
      <c r="AI52" s="107"/>
      <c r="AJ52" s="107"/>
      <c r="AK52" s="107"/>
      <c r="AL52" s="68"/>
      <c r="AM52" s="68"/>
      <c r="AN52" s="31"/>
      <c r="AO52" s="107"/>
      <c r="AP52" s="107"/>
      <c r="AQ52" s="75" t="s">
        <v>65</v>
      </c>
      <c r="AR52" s="31">
        <v>33</v>
      </c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75" t="s">
        <v>65</v>
      </c>
      <c r="BF52" s="31">
        <v>33</v>
      </c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75" t="s">
        <v>65</v>
      </c>
      <c r="CC52" s="31">
        <v>33</v>
      </c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W52" s="83">
        <f t="shared" si="26"/>
        <v>0</v>
      </c>
      <c r="CX52" s="83">
        <f t="shared" si="27"/>
        <v>0</v>
      </c>
      <c r="CY52" s="83">
        <f t="shared" si="28"/>
        <v>0</v>
      </c>
      <c r="CZ52" s="83">
        <f t="shared" si="29"/>
        <v>0</v>
      </c>
      <c r="DA52" s="83">
        <f t="shared" si="30"/>
        <v>0</v>
      </c>
      <c r="DB52" s="83">
        <f t="shared" si="31"/>
        <v>0</v>
      </c>
      <c r="DC52" s="83">
        <f t="shared" si="32"/>
        <v>0</v>
      </c>
      <c r="DD52" s="83">
        <f t="shared" si="33"/>
        <v>0</v>
      </c>
      <c r="DE52" s="83">
        <f t="shared" si="34"/>
        <v>0</v>
      </c>
      <c r="DF52" s="83">
        <f t="shared" si="35"/>
        <v>0</v>
      </c>
      <c r="DG52" s="83"/>
      <c r="DH52" s="83"/>
      <c r="DI52" s="83"/>
    </row>
    <row r="53" spans="1:113" s="2" customFormat="1" ht="15.75" customHeight="1">
      <c r="A53" s="75" t="s">
        <v>66</v>
      </c>
      <c r="B53" s="31">
        <v>34</v>
      </c>
      <c r="C53" s="57">
        <v>440</v>
      </c>
      <c r="D53" s="57">
        <v>126</v>
      </c>
      <c r="E53" s="57">
        <v>314</v>
      </c>
      <c r="F53" s="95">
        <v>7</v>
      </c>
      <c r="G53" s="57">
        <v>2</v>
      </c>
      <c r="H53" s="57">
        <v>5</v>
      </c>
      <c r="I53" s="95">
        <v>6</v>
      </c>
      <c r="J53" s="95">
        <v>0</v>
      </c>
      <c r="K53" s="95">
        <v>6</v>
      </c>
      <c r="L53" s="95">
        <v>4</v>
      </c>
      <c r="M53" s="95">
        <v>0</v>
      </c>
      <c r="N53" s="95">
        <v>4</v>
      </c>
      <c r="O53" s="555" t="s">
        <v>66</v>
      </c>
      <c r="P53" s="57">
        <v>34</v>
      </c>
      <c r="Q53" s="57">
        <v>339</v>
      </c>
      <c r="R53" s="57">
        <v>101</v>
      </c>
      <c r="S53" s="57">
        <v>238</v>
      </c>
      <c r="T53" s="57">
        <v>69</v>
      </c>
      <c r="U53" s="57">
        <v>9</v>
      </c>
      <c r="V53" s="57">
        <v>60</v>
      </c>
      <c r="W53" s="57">
        <v>270</v>
      </c>
      <c r="X53" s="57">
        <v>92</v>
      </c>
      <c r="Y53" s="556">
        <v>178</v>
      </c>
      <c r="Z53" s="57">
        <v>84</v>
      </c>
      <c r="AA53" s="57">
        <v>23</v>
      </c>
      <c r="AB53" s="57">
        <v>61</v>
      </c>
      <c r="AC53" s="75" t="s">
        <v>66</v>
      </c>
      <c r="AD53" s="31">
        <v>34</v>
      </c>
      <c r="AE53" s="107"/>
      <c r="AF53" s="107"/>
      <c r="AG53" s="107"/>
      <c r="AH53" s="107"/>
      <c r="AI53" s="107"/>
      <c r="AJ53" s="107"/>
      <c r="AK53" s="107"/>
      <c r="AL53" s="68"/>
      <c r="AM53" s="68"/>
      <c r="AN53" s="31"/>
      <c r="AO53" s="107"/>
      <c r="AP53" s="107"/>
      <c r="AQ53" s="75" t="s">
        <v>66</v>
      </c>
      <c r="AR53" s="31">
        <v>34</v>
      </c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75" t="s">
        <v>66</v>
      </c>
      <c r="BF53" s="31">
        <v>34</v>
      </c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75" t="s">
        <v>66</v>
      </c>
      <c r="CC53" s="31">
        <v>34</v>
      </c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W53" s="83">
        <f t="shared" si="26"/>
        <v>0</v>
      </c>
      <c r="CX53" s="83">
        <f t="shared" si="27"/>
        <v>0</v>
      </c>
      <c r="CY53" s="83">
        <f t="shared" si="28"/>
        <v>0</v>
      </c>
      <c r="CZ53" s="83">
        <f t="shared" si="29"/>
        <v>0</v>
      </c>
      <c r="DA53" s="83">
        <f t="shared" si="30"/>
        <v>0</v>
      </c>
      <c r="DB53" s="83">
        <f t="shared" si="31"/>
        <v>0</v>
      </c>
      <c r="DC53" s="83">
        <f t="shared" si="32"/>
        <v>0</v>
      </c>
      <c r="DD53" s="83">
        <f t="shared" si="33"/>
        <v>0</v>
      </c>
      <c r="DE53" s="83">
        <f t="shared" si="34"/>
        <v>0</v>
      </c>
      <c r="DF53" s="83">
        <f t="shared" si="35"/>
        <v>0</v>
      </c>
      <c r="DG53" s="83"/>
      <c r="DH53" s="83"/>
      <c r="DI53" s="83"/>
    </row>
    <row r="54" spans="1:113" s="2" customFormat="1" ht="15.75" customHeight="1">
      <c r="A54" s="75" t="s">
        <v>67</v>
      </c>
      <c r="B54" s="31">
        <v>35</v>
      </c>
      <c r="C54" s="57">
        <v>54</v>
      </c>
      <c r="D54" s="57">
        <v>17</v>
      </c>
      <c r="E54" s="57">
        <v>37</v>
      </c>
      <c r="F54" s="95">
        <v>5</v>
      </c>
      <c r="G54" s="57">
        <v>2</v>
      </c>
      <c r="H54" s="57">
        <v>3</v>
      </c>
      <c r="I54" s="95">
        <v>4</v>
      </c>
      <c r="J54" s="95">
        <v>0</v>
      </c>
      <c r="K54" s="95">
        <v>4</v>
      </c>
      <c r="L54" s="95">
        <v>2</v>
      </c>
      <c r="M54" s="95">
        <v>0</v>
      </c>
      <c r="N54" s="95">
        <v>2</v>
      </c>
      <c r="O54" s="555" t="s">
        <v>67</v>
      </c>
      <c r="P54" s="57">
        <v>35</v>
      </c>
      <c r="Q54" s="57">
        <v>30</v>
      </c>
      <c r="R54" s="57">
        <v>8</v>
      </c>
      <c r="S54" s="57">
        <v>22</v>
      </c>
      <c r="T54" s="57">
        <v>10</v>
      </c>
      <c r="U54" s="57">
        <v>2</v>
      </c>
      <c r="V54" s="57">
        <v>8</v>
      </c>
      <c r="W54" s="57">
        <v>20</v>
      </c>
      <c r="X54" s="57">
        <v>6</v>
      </c>
      <c r="Y54" s="556">
        <v>14</v>
      </c>
      <c r="Z54" s="57">
        <v>13</v>
      </c>
      <c r="AA54" s="57">
        <v>7</v>
      </c>
      <c r="AB54" s="57">
        <v>6</v>
      </c>
      <c r="AC54" s="75" t="s">
        <v>67</v>
      </c>
      <c r="AD54" s="31">
        <v>35</v>
      </c>
      <c r="AE54" s="107"/>
      <c r="AF54" s="107"/>
      <c r="AG54" s="107"/>
      <c r="AH54" s="107"/>
      <c r="AI54" s="107"/>
      <c r="AJ54" s="107"/>
      <c r="AK54" s="107"/>
      <c r="AL54" s="68"/>
      <c r="AM54" s="68"/>
      <c r="AN54" s="31"/>
      <c r="AO54" s="107"/>
      <c r="AP54" s="107"/>
      <c r="AQ54" s="75" t="s">
        <v>67</v>
      </c>
      <c r="AR54" s="31">
        <v>35</v>
      </c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75" t="s">
        <v>67</v>
      </c>
      <c r="BF54" s="31">
        <v>35</v>
      </c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75" t="s">
        <v>67</v>
      </c>
      <c r="CC54" s="31">
        <v>35</v>
      </c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W54" s="83">
        <f t="shared" si="26"/>
        <v>0</v>
      </c>
      <c r="CX54" s="83">
        <f t="shared" si="27"/>
        <v>0</v>
      </c>
      <c r="CY54" s="83">
        <f t="shared" si="28"/>
        <v>0</v>
      </c>
      <c r="CZ54" s="83">
        <f t="shared" si="29"/>
        <v>0</v>
      </c>
      <c r="DA54" s="83">
        <f t="shared" si="30"/>
        <v>0</v>
      </c>
      <c r="DB54" s="83">
        <f t="shared" si="31"/>
        <v>0</v>
      </c>
      <c r="DC54" s="83">
        <f t="shared" si="32"/>
        <v>0</v>
      </c>
      <c r="DD54" s="83">
        <f t="shared" si="33"/>
        <v>0</v>
      </c>
      <c r="DE54" s="83">
        <f t="shared" si="34"/>
        <v>0</v>
      </c>
      <c r="DF54" s="83">
        <f t="shared" si="35"/>
        <v>0</v>
      </c>
      <c r="DG54" s="83"/>
      <c r="DH54" s="83"/>
      <c r="DI54" s="83"/>
    </row>
    <row r="55" spans="1:113" s="2" customFormat="1" ht="15.75" customHeight="1">
      <c r="A55" s="75" t="s">
        <v>68</v>
      </c>
      <c r="B55" s="31">
        <v>36</v>
      </c>
      <c r="C55" s="57">
        <v>319</v>
      </c>
      <c r="D55" s="57">
        <v>112</v>
      </c>
      <c r="E55" s="57">
        <v>207</v>
      </c>
      <c r="F55" s="95">
        <v>7</v>
      </c>
      <c r="G55" s="57">
        <v>3</v>
      </c>
      <c r="H55" s="57">
        <v>4</v>
      </c>
      <c r="I55" s="95">
        <v>6</v>
      </c>
      <c r="J55" s="95">
        <v>1</v>
      </c>
      <c r="K55" s="95">
        <v>5</v>
      </c>
      <c r="L55" s="95">
        <v>8</v>
      </c>
      <c r="M55" s="95">
        <v>2</v>
      </c>
      <c r="N55" s="95">
        <v>6</v>
      </c>
      <c r="O55" s="555" t="s">
        <v>68</v>
      </c>
      <c r="P55" s="57">
        <v>36</v>
      </c>
      <c r="Q55" s="57">
        <v>201</v>
      </c>
      <c r="R55" s="57">
        <v>65</v>
      </c>
      <c r="S55" s="57">
        <v>136</v>
      </c>
      <c r="T55" s="57">
        <v>79</v>
      </c>
      <c r="U55" s="57">
        <v>21</v>
      </c>
      <c r="V55" s="57">
        <v>58</v>
      </c>
      <c r="W55" s="57">
        <v>122</v>
      </c>
      <c r="X55" s="57">
        <v>44</v>
      </c>
      <c r="Y55" s="556">
        <v>78</v>
      </c>
      <c r="Z55" s="57">
        <v>97</v>
      </c>
      <c r="AA55" s="57">
        <v>41</v>
      </c>
      <c r="AB55" s="57">
        <v>56</v>
      </c>
      <c r="AC55" s="75" t="s">
        <v>68</v>
      </c>
      <c r="AD55" s="31">
        <v>36</v>
      </c>
      <c r="AE55" s="107"/>
      <c r="AF55" s="107"/>
      <c r="AG55" s="107"/>
      <c r="AH55" s="107"/>
      <c r="AI55" s="107"/>
      <c r="AJ55" s="107"/>
      <c r="AK55" s="107"/>
      <c r="AL55" s="68"/>
      <c r="AM55" s="68"/>
      <c r="AN55" s="31"/>
      <c r="AO55" s="107"/>
      <c r="AP55" s="107"/>
      <c r="AQ55" s="75" t="s">
        <v>68</v>
      </c>
      <c r="AR55" s="31">
        <v>36</v>
      </c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75" t="s">
        <v>68</v>
      </c>
      <c r="BF55" s="31">
        <v>36</v>
      </c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75" t="s">
        <v>68</v>
      </c>
      <c r="CC55" s="31">
        <v>36</v>
      </c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W55" s="83">
        <f t="shared" si="26"/>
        <v>0</v>
      </c>
      <c r="CX55" s="83">
        <f t="shared" si="27"/>
        <v>0</v>
      </c>
      <c r="CY55" s="83">
        <f t="shared" si="28"/>
        <v>0</v>
      </c>
      <c r="CZ55" s="83">
        <f t="shared" si="29"/>
        <v>0</v>
      </c>
      <c r="DA55" s="83">
        <f t="shared" si="30"/>
        <v>0</v>
      </c>
      <c r="DB55" s="83">
        <f t="shared" si="31"/>
        <v>0</v>
      </c>
      <c r="DC55" s="83">
        <f t="shared" si="32"/>
        <v>0</v>
      </c>
      <c r="DD55" s="83">
        <f t="shared" si="33"/>
        <v>0</v>
      </c>
      <c r="DE55" s="83">
        <f t="shared" si="34"/>
        <v>0</v>
      </c>
      <c r="DF55" s="83">
        <f t="shared" si="35"/>
        <v>0</v>
      </c>
      <c r="DG55" s="83"/>
      <c r="DH55" s="83"/>
      <c r="DI55" s="83"/>
    </row>
    <row r="56" spans="1:113" s="2" customFormat="1" ht="15.75" customHeight="1">
      <c r="A56" s="494" t="s">
        <v>95</v>
      </c>
      <c r="B56" s="447">
        <v>37</v>
      </c>
      <c r="C56" s="447">
        <v>3434</v>
      </c>
      <c r="D56" s="447">
        <v>1191</v>
      </c>
      <c r="E56" s="447">
        <v>2243</v>
      </c>
      <c r="F56" s="559">
        <v>49</v>
      </c>
      <c r="G56" s="447">
        <v>28</v>
      </c>
      <c r="H56" s="447">
        <v>21</v>
      </c>
      <c r="I56" s="559">
        <v>48</v>
      </c>
      <c r="J56" s="559">
        <v>14</v>
      </c>
      <c r="K56" s="559">
        <v>34</v>
      </c>
      <c r="L56" s="559">
        <v>85</v>
      </c>
      <c r="M56" s="559">
        <v>20</v>
      </c>
      <c r="N56" s="559">
        <v>65</v>
      </c>
      <c r="O56" s="494" t="s">
        <v>95</v>
      </c>
      <c r="P56" s="447">
        <v>37</v>
      </c>
      <c r="Q56" s="447">
        <v>1914</v>
      </c>
      <c r="R56" s="447">
        <v>677</v>
      </c>
      <c r="S56" s="447">
        <v>1237</v>
      </c>
      <c r="T56" s="447">
        <v>622</v>
      </c>
      <c r="U56" s="447">
        <v>115</v>
      </c>
      <c r="V56" s="447">
        <v>507</v>
      </c>
      <c r="W56" s="447">
        <v>1292</v>
      </c>
      <c r="X56" s="447">
        <v>562</v>
      </c>
      <c r="Y56" s="560">
        <v>730</v>
      </c>
      <c r="Z56" s="447">
        <v>1338</v>
      </c>
      <c r="AA56" s="447">
        <v>452</v>
      </c>
      <c r="AB56" s="447">
        <v>886</v>
      </c>
      <c r="AC56" s="4"/>
      <c r="AD56" s="49"/>
      <c r="AE56" s="88"/>
      <c r="AF56" s="88"/>
      <c r="AG56" s="88"/>
      <c r="AH56" s="88"/>
      <c r="AI56" s="88"/>
      <c r="AJ56" s="88"/>
      <c r="AK56" s="88"/>
      <c r="AL56" s="69"/>
      <c r="AM56" s="69"/>
      <c r="AN56" s="49"/>
      <c r="AO56" s="88"/>
      <c r="AP56" s="88"/>
      <c r="AQ56" s="4"/>
      <c r="AR56" s="49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4"/>
      <c r="BF56" s="49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4"/>
      <c r="CC56" s="49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</row>
    <row r="57" spans="1:113" s="2" customFormat="1" ht="15.75" customHeight="1">
      <c r="A57" s="494" t="s">
        <v>19</v>
      </c>
      <c r="B57" s="447">
        <v>38</v>
      </c>
      <c r="C57" s="447">
        <v>734</v>
      </c>
      <c r="D57" s="447">
        <v>248</v>
      </c>
      <c r="E57" s="447">
        <v>486</v>
      </c>
      <c r="F57" s="559">
        <v>32</v>
      </c>
      <c r="G57" s="447">
        <v>16</v>
      </c>
      <c r="H57" s="447">
        <v>16</v>
      </c>
      <c r="I57" s="559">
        <v>28</v>
      </c>
      <c r="J57" s="559">
        <v>1</v>
      </c>
      <c r="K57" s="559">
        <v>27</v>
      </c>
      <c r="L57" s="559">
        <v>12</v>
      </c>
      <c r="M57" s="559">
        <v>1</v>
      </c>
      <c r="N57" s="559">
        <v>11</v>
      </c>
      <c r="O57" s="494" t="s">
        <v>19</v>
      </c>
      <c r="P57" s="447">
        <v>38</v>
      </c>
      <c r="Q57" s="447">
        <v>437</v>
      </c>
      <c r="R57" s="447">
        <v>150</v>
      </c>
      <c r="S57" s="447">
        <v>287</v>
      </c>
      <c r="T57" s="447">
        <v>153</v>
      </c>
      <c r="U57" s="447">
        <v>35</v>
      </c>
      <c r="V57" s="447">
        <v>118</v>
      </c>
      <c r="W57" s="447">
        <v>284</v>
      </c>
      <c r="X57" s="447">
        <v>115</v>
      </c>
      <c r="Y57" s="560">
        <v>169</v>
      </c>
      <c r="Z57" s="447">
        <v>225</v>
      </c>
      <c r="AA57" s="447">
        <v>80</v>
      </c>
      <c r="AB57" s="447">
        <v>145</v>
      </c>
      <c r="AC57" s="4"/>
      <c r="AD57" s="49"/>
      <c r="AE57" s="88"/>
      <c r="AF57" s="88"/>
      <c r="AG57" s="88"/>
      <c r="AH57" s="88"/>
      <c r="AI57" s="88"/>
      <c r="AJ57" s="88"/>
      <c r="AK57" s="88"/>
      <c r="AL57" s="69"/>
      <c r="AM57" s="69"/>
      <c r="AN57" s="49"/>
      <c r="AO57" s="88"/>
      <c r="AP57" s="88"/>
      <c r="AQ57" s="4"/>
      <c r="AR57" s="49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4"/>
      <c r="BF57" s="49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4"/>
      <c r="CC57" s="49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</row>
    <row r="58" spans="1:113" s="2" customFormat="1" ht="15.75" customHeight="1">
      <c r="A58" s="4"/>
      <c r="B58" s="49"/>
      <c r="C58" s="97"/>
      <c r="D58" s="97"/>
      <c r="E58" s="97"/>
      <c r="F58" s="98"/>
      <c r="G58" s="97"/>
      <c r="H58" s="97"/>
      <c r="I58" s="98"/>
      <c r="J58" s="98"/>
      <c r="K58" s="98"/>
      <c r="L58" s="98"/>
      <c r="M58" s="98"/>
      <c r="N58" s="98"/>
      <c r="O58" s="557"/>
      <c r="P58" s="97"/>
      <c r="Q58" s="97"/>
      <c r="R58" s="97"/>
      <c r="S58" s="97"/>
      <c r="T58" s="97"/>
      <c r="U58" s="97"/>
      <c r="V58" s="97"/>
      <c r="W58" s="97"/>
      <c r="X58" s="97"/>
      <c r="Y58" s="558"/>
      <c r="Z58" s="97"/>
      <c r="AA58" s="97"/>
      <c r="AB58" s="97"/>
      <c r="AC58" s="4"/>
      <c r="AD58" s="49"/>
      <c r="AE58" s="88"/>
      <c r="AF58" s="88"/>
      <c r="AG58" s="88"/>
      <c r="AH58" s="88"/>
      <c r="AI58" s="88"/>
      <c r="AJ58" s="88"/>
      <c r="AK58" s="88"/>
      <c r="AL58" s="69"/>
      <c r="AM58" s="69"/>
      <c r="AN58" s="49"/>
      <c r="AO58" s="88"/>
      <c r="AP58" s="88"/>
      <c r="AQ58" s="4"/>
      <c r="AR58" s="49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4"/>
      <c r="BF58" s="49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4"/>
      <c r="CC58" s="49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</row>
    <row r="59" spans="1:113" s="2" customFormat="1" ht="15.75" customHeight="1">
      <c r="A59" s="4"/>
      <c r="B59" s="49"/>
      <c r="C59" s="97"/>
      <c r="D59" s="97"/>
      <c r="E59" s="97"/>
      <c r="F59" s="98"/>
      <c r="G59" s="97"/>
      <c r="H59" s="97"/>
      <c r="I59" s="98"/>
      <c r="J59" s="98"/>
      <c r="K59" s="98"/>
      <c r="L59" s="98"/>
      <c r="M59" s="98"/>
      <c r="N59" s="98"/>
      <c r="O59" s="557"/>
      <c r="P59" s="97"/>
      <c r="Q59" s="97"/>
      <c r="R59" s="97"/>
      <c r="S59" s="97"/>
      <c r="T59" s="97"/>
      <c r="U59" s="97"/>
      <c r="V59" s="97"/>
      <c r="W59" s="97"/>
      <c r="X59" s="97"/>
      <c r="Y59" s="558"/>
      <c r="Z59" s="97"/>
      <c r="AA59" s="97"/>
      <c r="AB59" s="97"/>
      <c r="AC59" s="4"/>
      <c r="AD59" s="49"/>
      <c r="AE59" s="88"/>
      <c r="AF59" s="88"/>
      <c r="AG59" s="88"/>
      <c r="AH59" s="88"/>
      <c r="AI59" s="88"/>
      <c r="AJ59" s="88"/>
      <c r="AK59" s="88"/>
      <c r="AL59" s="69"/>
      <c r="AM59" s="69"/>
      <c r="AN59" s="49"/>
      <c r="AO59" s="88"/>
      <c r="AP59" s="88"/>
      <c r="AQ59" s="4"/>
      <c r="AR59" s="49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4"/>
      <c r="BF59" s="49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4"/>
      <c r="CC59" s="49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</row>
    <row r="60" spans="1:113" s="2" customFormat="1" ht="12.75" customHeight="1">
      <c r="O60" s="15"/>
      <c r="P60" s="15"/>
      <c r="Q60" s="80"/>
      <c r="R60" s="51"/>
      <c r="S60" s="59"/>
      <c r="T60" s="59"/>
      <c r="U60" s="15"/>
      <c r="V60" s="15"/>
      <c r="W60" s="15"/>
      <c r="X60" s="49"/>
      <c r="Y60" s="49"/>
      <c r="Z60" s="69"/>
      <c r="AA60" s="69"/>
      <c r="AE60" s="88"/>
      <c r="AF60" s="88"/>
      <c r="AG60" s="88"/>
      <c r="AH60" s="88"/>
      <c r="AI60" s="81"/>
      <c r="AJ60" s="81"/>
      <c r="AK60" s="81"/>
      <c r="AL60" s="81"/>
      <c r="AM60" s="81"/>
      <c r="AN60" s="81"/>
      <c r="AO60" s="81"/>
      <c r="AP60" s="81"/>
      <c r="AQ60" s="80"/>
      <c r="AR60" s="80"/>
      <c r="AS60" s="225"/>
      <c r="AT60" s="225"/>
      <c r="AU60" s="225"/>
      <c r="AV60" s="240"/>
      <c r="AW60" s="533"/>
      <c r="AX60" s="88"/>
      <c r="AY60" s="88"/>
      <c r="AZ60" s="88"/>
      <c r="BA60" s="88"/>
      <c r="BB60" s="88"/>
      <c r="BC60" s="88"/>
      <c r="BD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</row>
    <row r="61" spans="1:113" ht="12.75" customHeight="1">
      <c r="O61" s="50"/>
      <c r="P61" s="51"/>
      <c r="Q61" s="50"/>
      <c r="R61" s="51"/>
      <c r="S61" s="50"/>
      <c r="T61" s="50"/>
      <c r="U61" s="42"/>
      <c r="V61" s="42"/>
      <c r="W61" s="42"/>
      <c r="X61" s="49"/>
      <c r="Y61" s="49"/>
      <c r="Z61" s="69"/>
      <c r="AA61" s="69"/>
      <c r="AB61" s="2"/>
      <c r="AC61" s="2"/>
      <c r="AD61" s="2"/>
      <c r="AE61" s="88"/>
      <c r="AF61" s="88"/>
      <c r="AG61" s="88"/>
      <c r="AH61" s="105"/>
      <c r="AI61" s="88"/>
      <c r="AJ61" s="88"/>
      <c r="AK61" s="88"/>
      <c r="AL61" s="88"/>
      <c r="AM61" s="88"/>
      <c r="AN61" s="88"/>
      <c r="AO61" s="88"/>
      <c r="AP61" s="88"/>
      <c r="AQ61" s="50"/>
      <c r="AR61" s="80"/>
      <c r="AS61" s="225"/>
      <c r="AT61" s="225"/>
      <c r="AU61" s="225"/>
      <c r="AV61" s="225"/>
      <c r="AW61" s="533"/>
      <c r="AX61" s="88"/>
      <c r="AY61" s="88"/>
      <c r="AZ61" s="88"/>
      <c r="BA61" s="88"/>
      <c r="BB61" s="88"/>
      <c r="BC61" s="88"/>
      <c r="BD61" s="88"/>
      <c r="BE61" s="2"/>
      <c r="BF61" s="2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2"/>
      <c r="CC61" s="2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</row>
    <row r="62" spans="1:113" ht="12.75" customHeight="1">
      <c r="O62" s="2"/>
      <c r="P62" s="51"/>
      <c r="Q62" s="50"/>
      <c r="R62" s="51"/>
      <c r="S62" s="50"/>
      <c r="T62" s="50"/>
      <c r="U62" s="51"/>
      <c r="V62" s="51"/>
      <c r="W62" s="51"/>
      <c r="X62" s="63"/>
      <c r="Y62" s="63"/>
      <c r="Z62" s="63"/>
      <c r="AA62" s="63"/>
      <c r="AI62" s="88"/>
      <c r="AJ62" s="88"/>
      <c r="AK62" s="88"/>
      <c r="AL62" s="88"/>
      <c r="AM62" s="88"/>
      <c r="AN62" s="88"/>
      <c r="AO62" s="88"/>
      <c r="AP62" s="88"/>
      <c r="AQ62" s="50"/>
      <c r="AR62" s="80"/>
      <c r="AS62" s="225"/>
      <c r="AT62" s="225"/>
      <c r="AU62" s="225"/>
      <c r="AV62" s="225"/>
      <c r="AW62" s="533"/>
    </row>
    <row r="63" spans="1:113" ht="12.75" customHeight="1">
      <c r="O63" s="2"/>
      <c r="P63" s="51"/>
      <c r="Q63" s="80"/>
      <c r="R63" s="51"/>
      <c r="S63" s="50"/>
      <c r="T63" s="50"/>
      <c r="U63" s="51"/>
      <c r="V63" s="51"/>
      <c r="W63" s="51"/>
      <c r="X63" s="64"/>
      <c r="Y63" s="64"/>
      <c r="Z63" s="64"/>
      <c r="AA63" s="64"/>
      <c r="AI63" s="88"/>
      <c r="AJ63" s="88"/>
      <c r="AK63" s="88"/>
      <c r="AL63" s="81"/>
      <c r="AM63" s="81"/>
      <c r="AN63" s="81"/>
      <c r="AO63" s="88"/>
      <c r="AP63" s="88"/>
      <c r="AQ63" s="50"/>
      <c r="AR63" s="80"/>
      <c r="AS63" s="225"/>
      <c r="AT63" s="225"/>
      <c r="AU63" s="225"/>
      <c r="AV63" s="225"/>
      <c r="AW63" s="533"/>
    </row>
    <row r="64" spans="1:113" ht="12.75" customHeight="1">
      <c r="O64" s="51"/>
      <c r="P64" s="51"/>
      <c r="Q64" s="50"/>
      <c r="R64" s="51"/>
      <c r="S64" s="59"/>
      <c r="T64" s="59"/>
      <c r="U64" s="51"/>
      <c r="V64" s="51"/>
      <c r="W64" s="51"/>
      <c r="X64" s="64"/>
      <c r="Y64" s="64"/>
      <c r="Z64" s="64"/>
      <c r="AA64" s="64"/>
      <c r="AI64" s="49"/>
      <c r="AJ64" s="49"/>
      <c r="AK64" s="49"/>
      <c r="AL64" s="88"/>
      <c r="AM64" s="88"/>
      <c r="AN64" s="88"/>
      <c r="AO64" s="49"/>
      <c r="AP64" s="49"/>
      <c r="AQ64" s="59"/>
      <c r="AR64" s="80"/>
      <c r="AS64" s="225"/>
      <c r="AT64" s="225"/>
      <c r="AU64" s="225"/>
      <c r="AV64" s="225"/>
      <c r="AW64" s="533"/>
    </row>
    <row r="65" spans="1:99" ht="15.75" customHeight="1">
      <c r="O65" s="80"/>
      <c r="P65" s="80"/>
      <c r="Q65" s="51"/>
      <c r="R65" s="80"/>
      <c r="S65" s="51"/>
      <c r="T65" s="51"/>
      <c r="U65" s="51"/>
      <c r="V65" s="51"/>
      <c r="W65" s="51"/>
      <c r="X65" s="64"/>
      <c r="Y65" s="64"/>
      <c r="Z65" s="64"/>
      <c r="AA65" s="64"/>
      <c r="AO65" s="81"/>
      <c r="AP65" s="81"/>
      <c r="AQ65" s="80"/>
      <c r="AR65" s="80"/>
    </row>
    <row r="66" spans="1:99">
      <c r="O66" s="2"/>
      <c r="P66" s="2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S66" s="221"/>
      <c r="AT66" s="221"/>
      <c r="AU66" s="221"/>
      <c r="AV66" s="221"/>
      <c r="AW66" s="221"/>
      <c r="AX66" s="221"/>
      <c r="AY66" s="221"/>
      <c r="AZ66" s="221"/>
      <c r="BA66" s="221"/>
      <c r="BB66" s="221"/>
    </row>
    <row r="67" spans="1:99"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</row>
    <row r="68" spans="1:99"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</row>
    <row r="70" spans="1:99">
      <c r="A70" s="2"/>
    </row>
    <row r="71" spans="1:99"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</row>
    <row r="72" spans="1:99">
      <c r="A72" s="2"/>
    </row>
    <row r="80" spans="1:99">
      <c r="A80" s="2"/>
    </row>
    <row r="83" s="71" customFormat="1"/>
  </sheetData>
  <mergeCells count="114">
    <mergeCell ref="CM16:CM18"/>
    <mergeCell ref="CN17:CN18"/>
    <mergeCell ref="CO17:CO18"/>
    <mergeCell ref="CP16:CP18"/>
    <mergeCell ref="CQ17:CQ18"/>
    <mergeCell ref="CR17:CR18"/>
    <mergeCell ref="CS16:CS18"/>
    <mergeCell ref="CT17:CT18"/>
    <mergeCell ref="CU17:CU18"/>
    <mergeCell ref="CD16:CD18"/>
    <mergeCell ref="CE17:CE18"/>
    <mergeCell ref="CF17:CF18"/>
    <mergeCell ref="CG16:CG18"/>
    <mergeCell ref="CH17:CH18"/>
    <mergeCell ref="CI17:CI18"/>
    <mergeCell ref="CJ16:CJ18"/>
    <mergeCell ref="CK17:CK18"/>
    <mergeCell ref="CL17:CL18"/>
    <mergeCell ref="BU17:BU18"/>
    <mergeCell ref="BV16:BV18"/>
    <mergeCell ref="BW17:BW18"/>
    <mergeCell ref="BX17:BX18"/>
    <mergeCell ref="BY16:BY18"/>
    <mergeCell ref="BZ17:BZ18"/>
    <mergeCell ref="CA17:CA18"/>
    <mergeCell ref="CB15:CB18"/>
    <mergeCell ref="CC15:CC18"/>
    <mergeCell ref="BL17:BL18"/>
    <mergeCell ref="BM16:BM18"/>
    <mergeCell ref="BN17:BN18"/>
    <mergeCell ref="BO17:BO18"/>
    <mergeCell ref="BP16:BP18"/>
    <mergeCell ref="BQ17:BQ18"/>
    <mergeCell ref="BR17:BR18"/>
    <mergeCell ref="BS16:BS18"/>
    <mergeCell ref="BT17:BT18"/>
    <mergeCell ref="BC17:BC18"/>
    <mergeCell ref="BD17:BD18"/>
    <mergeCell ref="BE15:BE18"/>
    <mergeCell ref="BF15:BF18"/>
    <mergeCell ref="BG16:BG18"/>
    <mergeCell ref="BH17:BH18"/>
    <mergeCell ref="BI17:BI18"/>
    <mergeCell ref="BJ16:BJ18"/>
    <mergeCell ref="BK17:BK18"/>
    <mergeCell ref="AT17:AT18"/>
    <mergeCell ref="AU17:AU18"/>
    <mergeCell ref="AV16:AV18"/>
    <mergeCell ref="AW17:AW18"/>
    <mergeCell ref="AX17:AX18"/>
    <mergeCell ref="AY16:AY18"/>
    <mergeCell ref="AZ17:AZ18"/>
    <mergeCell ref="BA17:BA18"/>
    <mergeCell ref="BB16:BB18"/>
    <mergeCell ref="AK16:AK18"/>
    <mergeCell ref="AL17:AL18"/>
    <mergeCell ref="AM17:AM18"/>
    <mergeCell ref="AN16:AN18"/>
    <mergeCell ref="AO17:AO18"/>
    <mergeCell ref="AP17:AP18"/>
    <mergeCell ref="AQ15:AQ18"/>
    <mergeCell ref="AR15:AR18"/>
    <mergeCell ref="AS16:AS18"/>
    <mergeCell ref="AB17:AB18"/>
    <mergeCell ref="AC15:AC18"/>
    <mergeCell ref="AD15:AD18"/>
    <mergeCell ref="AE16:AE18"/>
    <mergeCell ref="AF17:AF18"/>
    <mergeCell ref="AG17:AG18"/>
    <mergeCell ref="AH16:AH18"/>
    <mergeCell ref="AI17:AI18"/>
    <mergeCell ref="AJ17:AJ18"/>
    <mergeCell ref="O15:O18"/>
    <mergeCell ref="P15:P18"/>
    <mergeCell ref="Q16:Q18"/>
    <mergeCell ref="R17:R18"/>
    <mergeCell ref="S17:S18"/>
    <mergeCell ref="T17:T18"/>
    <mergeCell ref="W17:W18"/>
    <mergeCell ref="Z16:Z18"/>
    <mergeCell ref="AA17:AA18"/>
    <mergeCell ref="A12:C12"/>
    <mergeCell ref="D12:J12"/>
    <mergeCell ref="A14:E14"/>
    <mergeCell ref="AE15:AP15"/>
    <mergeCell ref="AS15:BD15"/>
    <mergeCell ref="BG15:CA15"/>
    <mergeCell ref="CD15:CU15"/>
    <mergeCell ref="G16:H16"/>
    <mergeCell ref="U17:V17"/>
    <mergeCell ref="X17:Y17"/>
    <mergeCell ref="A15:A18"/>
    <mergeCell ref="B15:B18"/>
    <mergeCell ref="C15:C18"/>
    <mergeCell ref="D16:D18"/>
    <mergeCell ref="E16:E18"/>
    <mergeCell ref="F16:F18"/>
    <mergeCell ref="G17:G18"/>
    <mergeCell ref="H17:H18"/>
    <mergeCell ref="I16:I18"/>
    <mergeCell ref="J17:J18"/>
    <mergeCell ref="K17:K18"/>
    <mergeCell ref="L16:L18"/>
    <mergeCell ref="M17:M18"/>
    <mergeCell ref="N17:N18"/>
    <mergeCell ref="M1:N1"/>
    <mergeCell ref="Z1:AC1"/>
    <mergeCell ref="AN1:AP1"/>
    <mergeCell ref="BB1:BD1"/>
    <mergeCell ref="BY1:CA1"/>
    <mergeCell ref="CR1:CU1"/>
    <mergeCell ref="A4:N4"/>
    <mergeCell ref="A6:C6"/>
    <mergeCell ref="A11:C11"/>
  </mergeCells>
  <printOptions horizontalCentered="1"/>
  <pageMargins left="0.81" right="0.45" top="0.75" bottom="0.75" header="0.3" footer="0.3"/>
  <pageSetup paperSize="9" scale="63" orientation="portrait" r:id="rId1"/>
  <colBreaks count="1" manualBreakCount="1">
    <brk id="14" max="63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/>
  </sheetPr>
  <dimension ref="A1:DC89"/>
  <sheetViews>
    <sheetView view="pageBreakPreview" zoomScale="55" zoomScaleNormal="80" zoomScaleSheetLayoutView="55" workbookViewId="0">
      <selection activeCell="DD23" sqref="DD23"/>
    </sheetView>
  </sheetViews>
  <sheetFormatPr defaultColWidth="8.85546875" defaultRowHeight="12.75"/>
  <cols>
    <col min="1" max="1" width="29.42578125" style="5" customWidth="1"/>
    <col min="2" max="2" width="3.7109375" style="5" customWidth="1"/>
    <col min="3" max="3" width="10.42578125" style="5" customWidth="1"/>
    <col min="4" max="4" width="8.42578125" style="5" customWidth="1"/>
    <col min="5" max="5" width="10.28515625" style="5" customWidth="1"/>
    <col min="6" max="6" width="9.5703125" style="6" customWidth="1"/>
    <col min="7" max="8" width="9" style="6" customWidth="1"/>
    <col min="9" max="9" width="11.140625" style="5" customWidth="1"/>
    <col min="10" max="11" width="9.7109375" style="5" customWidth="1"/>
    <col min="12" max="12" width="8" style="5" customWidth="1"/>
    <col min="13" max="14" width="9.28515625" style="5" customWidth="1"/>
    <col min="15" max="15" width="28.28515625" style="471" customWidth="1"/>
    <col min="16" max="16" width="5.28515625" style="5" customWidth="1"/>
    <col min="17" max="17" width="10.140625" style="5" customWidth="1"/>
    <col min="18" max="19" width="9.7109375" style="5" customWidth="1"/>
    <col min="20" max="20" width="9.140625" style="5" customWidth="1"/>
    <col min="21" max="21" width="8.42578125" style="5" customWidth="1"/>
    <col min="22" max="22" width="11.28515625" style="5" customWidth="1"/>
    <col min="23" max="23" width="13.5703125" style="5" customWidth="1"/>
    <col min="24" max="25" width="10.140625" style="5" customWidth="1"/>
    <col min="26" max="26" width="6.7109375" style="5" customWidth="1"/>
    <col min="27" max="28" width="10.140625" style="5" customWidth="1"/>
    <col min="29" max="29" width="4.28515625" style="5" hidden="1" customWidth="1"/>
    <col min="30" max="30" width="11.42578125" style="5" hidden="1" customWidth="1"/>
    <col min="31" max="32" width="7.7109375" style="5" hidden="1" customWidth="1"/>
    <col min="33" max="33" width="8.42578125" style="5" hidden="1" customWidth="1"/>
    <col min="34" max="35" width="8.85546875" style="5" hidden="1" customWidth="1"/>
    <col min="36" max="36" width="23.140625" style="5" hidden="1" customWidth="1"/>
    <col min="37" max="38" width="8.85546875" style="5" hidden="1" customWidth="1"/>
    <col min="39" max="39" width="24.140625" style="5" hidden="1" customWidth="1"/>
    <col min="40" max="41" width="8.85546875" style="5" hidden="1" customWidth="1"/>
    <col min="42" max="42" width="18.140625" style="5" hidden="1" customWidth="1"/>
    <col min="43" max="44" width="8.85546875" style="5" hidden="1" customWidth="1"/>
    <col min="45" max="45" width="25.85546875" style="5" hidden="1" customWidth="1"/>
    <col min="46" max="47" width="8.85546875" style="5" hidden="1" customWidth="1"/>
    <col min="48" max="48" width="4.85546875" style="5" hidden="1" customWidth="1"/>
    <col min="49" max="49" width="23" style="5" hidden="1" customWidth="1"/>
    <col min="50" max="51" width="8.85546875" style="5" hidden="1" customWidth="1"/>
    <col min="52" max="52" width="20.28515625" style="5" hidden="1" customWidth="1"/>
    <col min="53" max="54" width="8.85546875" style="5" hidden="1" customWidth="1"/>
    <col min="55" max="55" width="13.5703125" style="5" hidden="1" customWidth="1"/>
    <col min="56" max="57" width="8.85546875" style="5" hidden="1" customWidth="1"/>
    <col min="58" max="58" width="11.5703125" style="5" hidden="1" customWidth="1"/>
    <col min="59" max="60" width="8.85546875" style="5" hidden="1" customWidth="1"/>
    <col min="61" max="61" width="12.28515625" style="5" hidden="1" customWidth="1"/>
    <col min="62" max="69" width="8.85546875" style="5" hidden="1" customWidth="1"/>
    <col min="70" max="70" width="4.5703125" style="5" hidden="1" customWidth="1"/>
    <col min="71" max="76" width="8.85546875" style="5" hidden="1" customWidth="1"/>
    <col min="77" max="77" width="12.140625" style="5" hidden="1" customWidth="1"/>
    <col min="78" max="79" width="8.85546875" style="5" hidden="1" customWidth="1"/>
    <col min="80" max="80" width="13.28515625" style="5" hidden="1" customWidth="1"/>
    <col min="81" max="88" width="8.85546875" style="5" hidden="1" customWidth="1"/>
    <col min="89" max="89" width="9.140625" style="5" hidden="1" customWidth="1"/>
    <col min="90" max="97" width="8.85546875" style="5" hidden="1" customWidth="1"/>
    <col min="98" max="100" width="6" style="5" customWidth="1"/>
    <col min="101" max="103" width="3.85546875" style="5" customWidth="1"/>
    <col min="104" max="104" width="5.85546875" style="5" customWidth="1"/>
    <col min="105" max="258" width="8.85546875" style="5"/>
    <col min="259" max="259" width="6" style="5" customWidth="1"/>
    <col min="260" max="514" width="8.85546875" style="5"/>
    <col min="515" max="515" width="6" style="5" customWidth="1"/>
    <col min="516" max="770" width="8.85546875" style="5"/>
    <col min="771" max="771" width="6" style="5" customWidth="1"/>
    <col min="772" max="1026" width="8.85546875" style="5"/>
    <col min="1027" max="1027" width="6" style="5" customWidth="1"/>
    <col min="1028" max="1282" width="8.85546875" style="5"/>
    <col min="1283" max="1283" width="6" style="5" customWidth="1"/>
    <col min="1284" max="1538" width="8.85546875" style="5"/>
    <col min="1539" max="1539" width="6" style="5" customWidth="1"/>
    <col min="1540" max="1794" width="8.85546875" style="5"/>
    <col min="1795" max="1795" width="6" style="5" customWidth="1"/>
    <col min="1796" max="2050" width="8.85546875" style="5"/>
    <col min="2051" max="2051" width="6" style="5" customWidth="1"/>
    <col min="2052" max="2306" width="8.85546875" style="5"/>
    <col min="2307" max="2307" width="6" style="5" customWidth="1"/>
    <col min="2308" max="2562" width="8.85546875" style="5"/>
    <col min="2563" max="2563" width="6" style="5" customWidth="1"/>
    <col min="2564" max="2818" width="8.85546875" style="5"/>
    <col min="2819" max="2819" width="6" style="5" customWidth="1"/>
    <col min="2820" max="3074" width="8.85546875" style="5"/>
    <col min="3075" max="3075" width="6" style="5" customWidth="1"/>
    <col min="3076" max="3330" width="8.85546875" style="5"/>
    <col min="3331" max="3331" width="6" style="5" customWidth="1"/>
    <col min="3332" max="3586" width="8.85546875" style="5"/>
    <col min="3587" max="3587" width="6" style="5" customWidth="1"/>
    <col min="3588" max="3842" width="8.85546875" style="5"/>
    <col min="3843" max="3843" width="6" style="5" customWidth="1"/>
    <col min="3844" max="4098" width="8.85546875" style="5"/>
    <col min="4099" max="4099" width="6" style="5" customWidth="1"/>
    <col min="4100" max="4354" width="8.85546875" style="5"/>
    <col min="4355" max="4355" width="6" style="5" customWidth="1"/>
    <col min="4356" max="4610" width="8.85546875" style="5"/>
    <col min="4611" max="4611" width="6" style="5" customWidth="1"/>
    <col min="4612" max="4866" width="8.85546875" style="5"/>
    <col min="4867" max="4867" width="6" style="5" customWidth="1"/>
    <col min="4868" max="5122" width="8.85546875" style="5"/>
    <col min="5123" max="5123" width="6" style="5" customWidth="1"/>
    <col min="5124" max="5378" width="8.85546875" style="5"/>
    <col min="5379" max="5379" width="6" style="5" customWidth="1"/>
    <col min="5380" max="5634" width="8.85546875" style="5"/>
    <col min="5635" max="5635" width="6" style="5" customWidth="1"/>
    <col min="5636" max="5890" width="8.85546875" style="5"/>
    <col min="5891" max="5891" width="6" style="5" customWidth="1"/>
    <col min="5892" max="6146" width="8.85546875" style="5"/>
    <col min="6147" max="6147" width="6" style="5" customWidth="1"/>
    <col min="6148" max="6402" width="8.85546875" style="5"/>
    <col min="6403" max="6403" width="6" style="5" customWidth="1"/>
    <col min="6404" max="6658" width="8.85546875" style="5"/>
    <col min="6659" max="6659" width="6" style="5" customWidth="1"/>
    <col min="6660" max="6914" width="8.85546875" style="5"/>
    <col min="6915" max="6915" width="6" style="5" customWidth="1"/>
    <col min="6916" max="7170" width="8.85546875" style="5"/>
    <col min="7171" max="7171" width="6" style="5" customWidth="1"/>
    <col min="7172" max="7426" width="8.85546875" style="5"/>
    <col min="7427" max="7427" width="6" style="5" customWidth="1"/>
    <col min="7428" max="7682" width="8.85546875" style="5"/>
    <col min="7683" max="7683" width="6" style="5" customWidth="1"/>
    <col min="7684" max="7938" width="8.85546875" style="5"/>
    <col min="7939" max="7939" width="6" style="5" customWidth="1"/>
    <col min="7940" max="8194" width="8.85546875" style="5"/>
    <col min="8195" max="8195" width="6" style="5" customWidth="1"/>
    <col min="8196" max="8450" width="8.85546875" style="5"/>
    <col min="8451" max="8451" width="6" style="5" customWidth="1"/>
    <col min="8452" max="8706" width="8.85546875" style="5"/>
    <col min="8707" max="8707" width="6" style="5" customWidth="1"/>
    <col min="8708" max="8962" width="8.85546875" style="5"/>
    <col min="8963" max="8963" width="6" style="5" customWidth="1"/>
    <col min="8964" max="9218" width="8.85546875" style="5"/>
    <col min="9219" max="9219" width="6" style="5" customWidth="1"/>
    <col min="9220" max="9474" width="8.85546875" style="5"/>
    <col min="9475" max="9475" width="6" style="5" customWidth="1"/>
    <col min="9476" max="9730" width="8.85546875" style="5"/>
    <col min="9731" max="9731" width="6" style="5" customWidth="1"/>
    <col min="9732" max="9986" width="8.85546875" style="5"/>
    <col min="9987" max="9987" width="6" style="5" customWidth="1"/>
    <col min="9988" max="10242" width="8.85546875" style="5"/>
    <col min="10243" max="10243" width="6" style="5" customWidth="1"/>
    <col min="10244" max="10498" width="8.85546875" style="5"/>
    <col min="10499" max="10499" width="6" style="5" customWidth="1"/>
    <col min="10500" max="10754" width="8.85546875" style="5"/>
    <col min="10755" max="10755" width="6" style="5" customWidth="1"/>
    <col min="10756" max="11010" width="8.85546875" style="5"/>
    <col min="11011" max="11011" width="6" style="5" customWidth="1"/>
    <col min="11012" max="11266" width="8.85546875" style="5"/>
    <col min="11267" max="11267" width="6" style="5" customWidth="1"/>
    <col min="11268" max="11522" width="8.85546875" style="5"/>
    <col min="11523" max="11523" width="6" style="5" customWidth="1"/>
    <col min="11524" max="11778" width="8.85546875" style="5"/>
    <col min="11779" max="11779" width="6" style="5" customWidth="1"/>
    <col min="11780" max="12034" width="8.85546875" style="5"/>
    <col min="12035" max="12035" width="6" style="5" customWidth="1"/>
    <col min="12036" max="12290" width="8.85546875" style="5"/>
    <col min="12291" max="12291" width="6" style="5" customWidth="1"/>
    <col min="12292" max="12546" width="8.85546875" style="5"/>
    <col min="12547" max="12547" width="6" style="5" customWidth="1"/>
    <col min="12548" max="12802" width="8.85546875" style="5"/>
    <col min="12803" max="12803" width="6" style="5" customWidth="1"/>
    <col min="12804" max="13058" width="8.85546875" style="5"/>
    <col min="13059" max="13059" width="6" style="5" customWidth="1"/>
    <col min="13060" max="13314" width="8.85546875" style="5"/>
    <col min="13315" max="13315" width="6" style="5" customWidth="1"/>
    <col min="13316" max="13570" width="8.85546875" style="5"/>
    <col min="13571" max="13571" width="6" style="5" customWidth="1"/>
    <col min="13572" max="13826" width="8.85546875" style="5"/>
    <col min="13827" max="13827" width="6" style="5" customWidth="1"/>
    <col min="13828" max="14082" width="8.85546875" style="5"/>
    <col min="14083" max="14083" width="6" style="5" customWidth="1"/>
    <col min="14084" max="14338" width="8.85546875" style="5"/>
    <col min="14339" max="14339" width="6" style="5" customWidth="1"/>
    <col min="14340" max="14594" width="8.85546875" style="5"/>
    <col min="14595" max="14595" width="6" style="5" customWidth="1"/>
    <col min="14596" max="14850" width="8.85546875" style="5"/>
    <col min="14851" max="14851" width="6" style="5" customWidth="1"/>
    <col min="14852" max="15106" width="8.85546875" style="5"/>
    <col min="15107" max="15107" width="6" style="5" customWidth="1"/>
    <col min="15108" max="15362" width="8.85546875" style="5"/>
    <col min="15363" max="15363" width="6" style="5" customWidth="1"/>
    <col min="15364" max="15618" width="8.85546875" style="5"/>
    <col min="15619" max="15619" width="6" style="5" customWidth="1"/>
    <col min="15620" max="15874" width="8.85546875" style="5"/>
    <col min="15875" max="15875" width="6" style="5" customWidth="1"/>
    <col min="15876" max="16130" width="8.85546875" style="5"/>
    <col min="16131" max="16131" width="6" style="5" customWidth="1"/>
    <col min="16132" max="16384" width="8.85546875" style="5"/>
  </cols>
  <sheetData>
    <row r="1" spans="1:97" ht="15.75" customHeight="1">
      <c r="A1" s="7"/>
      <c r="B1" s="7"/>
      <c r="C1" s="8"/>
      <c r="D1" s="8"/>
      <c r="E1" s="8"/>
      <c r="F1" s="9"/>
      <c r="G1" s="9"/>
      <c r="H1" s="9"/>
      <c r="I1" s="8"/>
      <c r="J1" s="8"/>
      <c r="K1" s="8"/>
      <c r="L1" s="8"/>
      <c r="M1" s="796" t="s">
        <v>780</v>
      </c>
      <c r="N1" s="797"/>
      <c r="O1" s="467"/>
      <c r="P1" s="8"/>
      <c r="Q1" s="8"/>
      <c r="R1" s="8"/>
      <c r="S1" s="8"/>
      <c r="T1" s="8"/>
      <c r="U1" s="8"/>
      <c r="Y1" s="768" t="s">
        <v>781</v>
      </c>
      <c r="Z1" s="768"/>
      <c r="AA1" s="768"/>
      <c r="AB1" s="768"/>
      <c r="AC1" s="768"/>
      <c r="AD1" s="768"/>
      <c r="AE1" s="8"/>
    </row>
    <row r="2" spans="1:97">
      <c r="A2" s="7"/>
      <c r="B2" s="7"/>
      <c r="C2" s="8"/>
      <c r="D2" s="8"/>
      <c r="E2" s="8"/>
      <c r="F2" s="9"/>
      <c r="G2" s="9"/>
      <c r="H2" s="9"/>
      <c r="I2" s="8"/>
      <c r="J2" s="8"/>
      <c r="K2" s="8"/>
      <c r="L2" s="8"/>
      <c r="M2" s="8"/>
      <c r="N2" s="8"/>
      <c r="O2" s="46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72"/>
      <c r="AH2" s="72"/>
    </row>
    <row r="3" spans="1:97">
      <c r="A3" s="7"/>
      <c r="B3" s="7"/>
      <c r="C3" s="8"/>
      <c r="D3" s="8"/>
      <c r="E3" s="8"/>
      <c r="F3" s="9"/>
      <c r="G3" s="9"/>
      <c r="H3" s="9"/>
      <c r="I3" s="8"/>
      <c r="J3" s="8"/>
      <c r="K3" s="8"/>
      <c r="L3" s="8"/>
      <c r="M3" s="8"/>
      <c r="N3" s="8"/>
      <c r="O3" s="46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72"/>
      <c r="AH3" s="72"/>
    </row>
    <row r="4" spans="1:97">
      <c r="A4" s="7"/>
      <c r="B4" s="7"/>
      <c r="C4" s="8"/>
      <c r="D4" s="8"/>
      <c r="E4" s="8"/>
      <c r="F4" s="9"/>
      <c r="G4" s="9"/>
      <c r="H4" s="9"/>
      <c r="I4" s="8"/>
      <c r="J4" s="8"/>
      <c r="K4" s="8"/>
      <c r="L4" s="8"/>
      <c r="M4" s="8"/>
      <c r="N4" s="8"/>
      <c r="O4" s="46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72"/>
      <c r="AH4" s="72"/>
    </row>
    <row r="5" spans="1:97" s="1" customFormat="1" ht="35.25" customHeight="1">
      <c r="A5" s="798" t="s">
        <v>830</v>
      </c>
      <c r="B5" s="798"/>
      <c r="C5" s="798"/>
      <c r="D5" s="798"/>
      <c r="E5" s="798"/>
      <c r="F5" s="798"/>
      <c r="G5" s="798"/>
      <c r="H5" s="798"/>
      <c r="I5" s="798"/>
      <c r="J5" s="798"/>
      <c r="K5" s="798"/>
      <c r="L5" s="798"/>
      <c r="M5" s="798"/>
      <c r="N5" s="798"/>
      <c r="O5" s="468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"/>
      <c r="AF5" s="11"/>
      <c r="AG5" s="11"/>
      <c r="AH5" s="73"/>
    </row>
    <row r="6" spans="1:97" s="1" customFormat="1" ht="18">
      <c r="A6" s="1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468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1"/>
      <c r="AG6" s="11"/>
      <c r="AH6" s="73"/>
    </row>
    <row r="7" spans="1:97" s="1" customFormat="1" ht="18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468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1"/>
      <c r="AG7" s="11"/>
      <c r="AH7" s="73"/>
    </row>
    <row r="8" spans="1:97" s="1" customFormat="1" ht="18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468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1"/>
      <c r="AG8" s="11"/>
      <c r="AH8" s="73"/>
    </row>
    <row r="9" spans="1:97" s="2" customFormat="1">
      <c r="A9" s="12"/>
      <c r="B9" s="12"/>
      <c r="C9" s="12"/>
      <c r="D9" s="12"/>
      <c r="E9" s="12"/>
      <c r="F9" s="13"/>
      <c r="G9" s="13"/>
      <c r="H9" s="13"/>
      <c r="I9" s="15"/>
      <c r="J9" s="15"/>
      <c r="K9" s="15"/>
      <c r="L9" s="15"/>
      <c r="M9" s="15"/>
      <c r="N9" s="15"/>
      <c r="O9" s="274"/>
      <c r="P9" s="15"/>
      <c r="Q9" s="15"/>
      <c r="R9" s="15"/>
      <c r="S9" s="15"/>
      <c r="T9" s="12"/>
      <c r="U9" s="12"/>
      <c r="V9" s="12"/>
      <c r="W9" s="12"/>
      <c r="X9" s="12"/>
      <c r="Y9" s="12"/>
      <c r="Z9" s="12"/>
      <c r="AA9" s="12"/>
      <c r="AB9" s="12"/>
      <c r="AC9" s="12"/>
      <c r="AD9" s="53"/>
      <c r="AE9" s="53"/>
      <c r="AF9" s="53"/>
      <c r="AG9" s="53"/>
      <c r="AH9" s="53"/>
    </row>
    <row r="10" spans="1:97" s="2" customFormat="1">
      <c r="A10" s="794"/>
      <c r="B10" s="794"/>
      <c r="C10" s="794"/>
      <c r="D10" s="14"/>
      <c r="E10" s="15"/>
      <c r="F10" s="12"/>
      <c r="G10" s="12"/>
      <c r="H10" s="12"/>
      <c r="I10" s="53"/>
      <c r="J10" s="53"/>
      <c r="K10" s="53"/>
      <c r="L10" s="53"/>
      <c r="M10" s="53"/>
      <c r="N10" s="53"/>
      <c r="O10" s="469"/>
      <c r="P10" s="53"/>
      <c r="Q10" s="53"/>
      <c r="R10" s="53"/>
      <c r="S10" s="53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53"/>
      <c r="AH10" s="53"/>
    </row>
    <row r="11" spans="1:97">
      <c r="A11" s="16"/>
      <c r="B11" s="17"/>
      <c r="C11" s="18"/>
      <c r="D11" s="18"/>
      <c r="E11" s="18"/>
      <c r="F11" s="19"/>
      <c r="G11" s="19"/>
      <c r="H11" s="19"/>
      <c r="I11" s="18"/>
      <c r="J11" s="18"/>
      <c r="K11" s="18"/>
      <c r="L11" s="18"/>
      <c r="M11" s="18"/>
      <c r="N11" s="18"/>
      <c r="O11" s="470"/>
      <c r="P11" s="18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8"/>
      <c r="AE11" s="8"/>
      <c r="AF11" s="8"/>
      <c r="AG11" s="18"/>
      <c r="AH11" s="18"/>
    </row>
    <row r="12" spans="1:97">
      <c r="A12" s="16"/>
      <c r="B12" s="750"/>
      <c r="C12" s="750"/>
      <c r="D12" s="750"/>
      <c r="E12" s="21"/>
      <c r="F12" s="22"/>
      <c r="G12" s="22"/>
      <c r="H12" s="22"/>
      <c r="I12" s="18"/>
      <c r="J12" s="18"/>
      <c r="K12" s="18"/>
      <c r="L12" s="18"/>
      <c r="M12" s="18"/>
      <c r="N12" s="18"/>
      <c r="O12" s="470"/>
      <c r="P12" s="1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18"/>
      <c r="AH12" s="18"/>
    </row>
    <row r="14" spans="1:97">
      <c r="A14" s="23"/>
      <c r="N14" s="54" t="s">
        <v>3</v>
      </c>
      <c r="R14" s="61"/>
      <c r="S14" s="61"/>
      <c r="T14" s="61"/>
      <c r="U14" s="61"/>
      <c r="V14" s="61"/>
      <c r="Z14" s="15"/>
      <c r="AA14" s="15"/>
      <c r="AB14" s="54" t="s">
        <v>3</v>
      </c>
      <c r="AC14" s="15"/>
      <c r="AF14" s="61"/>
    </row>
    <row r="15" spans="1:97" s="3" customFormat="1" ht="25.5" customHeight="1">
      <c r="A15" s="697" t="s">
        <v>754</v>
      </c>
      <c r="B15" s="700" t="s">
        <v>5</v>
      </c>
      <c r="C15" s="697" t="s">
        <v>782</v>
      </c>
      <c r="D15" s="25"/>
      <c r="E15" s="25"/>
      <c r="F15" s="26"/>
      <c r="G15" s="26"/>
      <c r="H15" s="26"/>
      <c r="I15" s="25"/>
      <c r="J15" s="25"/>
      <c r="K15" s="25"/>
      <c r="L15" s="25"/>
      <c r="M15" s="25"/>
      <c r="N15" s="55"/>
      <c r="O15" s="697" t="s">
        <v>754</v>
      </c>
      <c r="P15" s="700" t="s">
        <v>5</v>
      </c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55"/>
      <c r="AC15" s="700" t="s">
        <v>5</v>
      </c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700" t="s">
        <v>5</v>
      </c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700" t="s">
        <v>5</v>
      </c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55"/>
    </row>
    <row r="16" spans="1:97" s="3" customFormat="1" ht="12.75" customHeight="1">
      <c r="A16" s="699"/>
      <c r="B16" s="700"/>
      <c r="C16" s="725"/>
      <c r="D16" s="724" t="s">
        <v>117</v>
      </c>
      <c r="E16" s="724" t="s">
        <v>119</v>
      </c>
      <c r="F16" s="697" t="s">
        <v>756</v>
      </c>
      <c r="G16" s="705"/>
      <c r="H16" s="706"/>
      <c r="I16" s="697" t="s">
        <v>757</v>
      </c>
      <c r="J16" s="705"/>
      <c r="K16" s="706"/>
      <c r="L16" s="697" t="s">
        <v>758</v>
      </c>
      <c r="M16" s="705"/>
      <c r="N16" s="706"/>
      <c r="O16" s="699"/>
      <c r="P16" s="700"/>
      <c r="Q16" s="697" t="s">
        <v>759</v>
      </c>
      <c r="R16" s="705"/>
      <c r="S16" s="705"/>
      <c r="T16" s="25"/>
      <c r="U16" s="62"/>
      <c r="V16" s="62"/>
      <c r="W16" s="62"/>
      <c r="X16" s="62"/>
      <c r="Y16" s="66"/>
      <c r="Z16" s="697" t="s">
        <v>14</v>
      </c>
      <c r="AA16" s="62"/>
      <c r="AB16" s="66"/>
      <c r="AC16" s="700"/>
      <c r="AD16" s="697" t="s">
        <v>783</v>
      </c>
      <c r="AE16" s="62"/>
      <c r="AF16" s="66"/>
      <c r="AG16" s="697" t="s">
        <v>760</v>
      </c>
      <c r="AH16" s="62"/>
      <c r="AI16" s="66"/>
      <c r="AJ16" s="697" t="s">
        <v>761</v>
      </c>
      <c r="AK16" s="62"/>
      <c r="AL16" s="66"/>
      <c r="AM16" s="697" t="s">
        <v>762</v>
      </c>
      <c r="AN16" s="74"/>
      <c r="AO16" s="78"/>
      <c r="AP16" s="697" t="s">
        <v>763</v>
      </c>
      <c r="AQ16" s="62"/>
      <c r="AR16" s="66"/>
      <c r="AS16" s="697" t="s">
        <v>764</v>
      </c>
      <c r="AT16" s="62"/>
      <c r="AU16" s="66"/>
      <c r="AV16" s="700"/>
      <c r="AW16" s="697" t="s">
        <v>765</v>
      </c>
      <c r="AX16" s="62"/>
      <c r="AY16" s="66"/>
      <c r="AZ16" s="697" t="s">
        <v>784</v>
      </c>
      <c r="BA16" s="62"/>
      <c r="BB16" s="66"/>
      <c r="BC16" s="697" t="s">
        <v>767</v>
      </c>
      <c r="BD16" s="62"/>
      <c r="BE16" s="66"/>
      <c r="BF16" s="697" t="s">
        <v>768</v>
      </c>
      <c r="BG16" s="62"/>
      <c r="BH16" s="66"/>
      <c r="BI16" s="697" t="s">
        <v>769</v>
      </c>
      <c r="BJ16" s="62"/>
      <c r="BK16" s="66"/>
      <c r="BL16" s="697" t="s">
        <v>770</v>
      </c>
      <c r="BM16" s="62"/>
      <c r="BN16" s="66"/>
      <c r="BO16" s="697" t="s">
        <v>771</v>
      </c>
      <c r="BP16" s="62"/>
      <c r="BQ16" s="66"/>
      <c r="BR16" s="700"/>
      <c r="BS16" s="697" t="s">
        <v>772</v>
      </c>
      <c r="BT16" s="62"/>
      <c r="BU16" s="66"/>
      <c r="BV16" s="697" t="s">
        <v>554</v>
      </c>
      <c r="BW16" s="62"/>
      <c r="BX16" s="66"/>
      <c r="BY16" s="697" t="s">
        <v>773</v>
      </c>
      <c r="BZ16" s="62"/>
      <c r="CA16" s="66"/>
      <c r="CB16" s="697" t="s">
        <v>578</v>
      </c>
      <c r="CC16" s="62"/>
      <c r="CD16" s="66"/>
      <c r="CE16" s="697" t="s">
        <v>774</v>
      </c>
      <c r="CF16" s="62"/>
      <c r="CG16" s="66"/>
      <c r="CH16" s="697" t="s">
        <v>775</v>
      </c>
      <c r="CI16" s="62"/>
      <c r="CJ16" s="66"/>
      <c r="CK16" s="697" t="s">
        <v>776</v>
      </c>
      <c r="CL16" s="62"/>
      <c r="CM16" s="66"/>
      <c r="CN16" s="697" t="s">
        <v>777</v>
      </c>
      <c r="CO16" s="62"/>
      <c r="CP16" s="66"/>
      <c r="CQ16" s="697" t="s">
        <v>14</v>
      </c>
      <c r="CR16" s="62"/>
      <c r="CS16" s="66"/>
    </row>
    <row r="17" spans="1:97" s="3" customFormat="1" ht="15" customHeight="1">
      <c r="A17" s="699"/>
      <c r="B17" s="700"/>
      <c r="C17" s="725"/>
      <c r="D17" s="725"/>
      <c r="E17" s="725"/>
      <c r="F17" s="725"/>
      <c r="G17" s="724" t="s">
        <v>117</v>
      </c>
      <c r="H17" s="724" t="s">
        <v>119</v>
      </c>
      <c r="I17" s="725"/>
      <c r="J17" s="724" t="s">
        <v>117</v>
      </c>
      <c r="K17" s="724" t="s">
        <v>119</v>
      </c>
      <c r="L17" s="725"/>
      <c r="M17" s="724" t="s">
        <v>117</v>
      </c>
      <c r="N17" s="724" t="s">
        <v>119</v>
      </c>
      <c r="O17" s="699"/>
      <c r="P17" s="700"/>
      <c r="Q17" s="725"/>
      <c r="R17" s="724" t="s">
        <v>117</v>
      </c>
      <c r="S17" s="724" t="s">
        <v>119</v>
      </c>
      <c r="T17" s="697" t="s">
        <v>778</v>
      </c>
      <c r="U17" s="25"/>
      <c r="V17" s="55"/>
      <c r="W17" s="697" t="s">
        <v>779</v>
      </c>
      <c r="X17" s="25"/>
      <c r="Y17" s="55"/>
      <c r="Z17" s="699"/>
      <c r="AA17" s="700" t="s">
        <v>117</v>
      </c>
      <c r="AB17" s="700" t="s">
        <v>119</v>
      </c>
      <c r="AC17" s="700"/>
      <c r="AD17" s="699"/>
      <c r="AE17" s="700" t="s">
        <v>117</v>
      </c>
      <c r="AF17" s="700" t="s">
        <v>119</v>
      </c>
      <c r="AG17" s="699"/>
      <c r="AH17" s="700" t="s">
        <v>117</v>
      </c>
      <c r="AI17" s="700" t="s">
        <v>119</v>
      </c>
      <c r="AJ17" s="699"/>
      <c r="AK17" s="700" t="s">
        <v>117</v>
      </c>
      <c r="AL17" s="700" t="s">
        <v>119</v>
      </c>
      <c r="AM17" s="699"/>
      <c r="AN17" s="700" t="s">
        <v>117</v>
      </c>
      <c r="AO17" s="700" t="s">
        <v>119</v>
      </c>
      <c r="AP17" s="699"/>
      <c r="AQ17" s="700" t="s">
        <v>117</v>
      </c>
      <c r="AR17" s="700" t="s">
        <v>119</v>
      </c>
      <c r="AS17" s="699"/>
      <c r="AT17" s="700" t="s">
        <v>117</v>
      </c>
      <c r="AU17" s="700" t="s">
        <v>119</v>
      </c>
      <c r="AV17" s="700"/>
      <c r="AW17" s="699"/>
      <c r="AX17" s="700" t="s">
        <v>117</v>
      </c>
      <c r="AY17" s="700" t="s">
        <v>119</v>
      </c>
      <c r="AZ17" s="699"/>
      <c r="BA17" s="700" t="s">
        <v>117</v>
      </c>
      <c r="BB17" s="700" t="s">
        <v>119</v>
      </c>
      <c r="BC17" s="699"/>
      <c r="BD17" s="700" t="s">
        <v>117</v>
      </c>
      <c r="BE17" s="700" t="s">
        <v>119</v>
      </c>
      <c r="BF17" s="699"/>
      <c r="BG17" s="700" t="s">
        <v>117</v>
      </c>
      <c r="BH17" s="700" t="s">
        <v>119</v>
      </c>
      <c r="BI17" s="699"/>
      <c r="BJ17" s="700" t="s">
        <v>117</v>
      </c>
      <c r="BK17" s="700" t="s">
        <v>119</v>
      </c>
      <c r="BL17" s="699"/>
      <c r="BM17" s="700" t="s">
        <v>117</v>
      </c>
      <c r="BN17" s="700" t="s">
        <v>119</v>
      </c>
      <c r="BO17" s="699"/>
      <c r="BP17" s="700" t="s">
        <v>117</v>
      </c>
      <c r="BQ17" s="700" t="s">
        <v>119</v>
      </c>
      <c r="BR17" s="700"/>
      <c r="BS17" s="699"/>
      <c r="BT17" s="700" t="s">
        <v>117</v>
      </c>
      <c r="BU17" s="700" t="s">
        <v>119</v>
      </c>
      <c r="BV17" s="699"/>
      <c r="BW17" s="700" t="s">
        <v>117</v>
      </c>
      <c r="BX17" s="700" t="s">
        <v>119</v>
      </c>
      <c r="BY17" s="699"/>
      <c r="BZ17" s="700" t="s">
        <v>117</v>
      </c>
      <c r="CA17" s="700" t="s">
        <v>119</v>
      </c>
      <c r="CB17" s="699"/>
      <c r="CC17" s="700" t="s">
        <v>117</v>
      </c>
      <c r="CD17" s="700" t="s">
        <v>119</v>
      </c>
      <c r="CE17" s="699"/>
      <c r="CF17" s="700" t="s">
        <v>117</v>
      </c>
      <c r="CG17" s="700" t="s">
        <v>119</v>
      </c>
      <c r="CH17" s="699"/>
      <c r="CI17" s="700" t="s">
        <v>117</v>
      </c>
      <c r="CJ17" s="700" t="s">
        <v>119</v>
      </c>
      <c r="CK17" s="699"/>
      <c r="CL17" s="700" t="s">
        <v>117</v>
      </c>
      <c r="CM17" s="700" t="s">
        <v>119</v>
      </c>
      <c r="CN17" s="699"/>
      <c r="CO17" s="700" t="s">
        <v>117</v>
      </c>
      <c r="CP17" s="700" t="s">
        <v>119</v>
      </c>
      <c r="CQ17" s="699"/>
      <c r="CR17" s="700" t="s">
        <v>117</v>
      </c>
      <c r="CS17" s="700" t="s">
        <v>119</v>
      </c>
    </row>
    <row r="18" spans="1:97" s="3" customFormat="1">
      <c r="A18" s="698"/>
      <c r="B18" s="700"/>
      <c r="C18" s="703"/>
      <c r="D18" s="703"/>
      <c r="E18" s="703"/>
      <c r="F18" s="703"/>
      <c r="G18" s="703"/>
      <c r="H18" s="703"/>
      <c r="I18" s="703"/>
      <c r="J18" s="703"/>
      <c r="K18" s="725"/>
      <c r="L18" s="725"/>
      <c r="M18" s="703"/>
      <c r="N18" s="703"/>
      <c r="O18" s="698"/>
      <c r="P18" s="700"/>
      <c r="Q18" s="725"/>
      <c r="R18" s="725"/>
      <c r="S18" s="725"/>
      <c r="T18" s="725"/>
      <c r="U18" s="27" t="s">
        <v>117</v>
      </c>
      <c r="V18" s="27" t="s">
        <v>119</v>
      </c>
      <c r="W18" s="725"/>
      <c r="X18" s="27" t="s">
        <v>117</v>
      </c>
      <c r="Y18" s="27" t="s">
        <v>119</v>
      </c>
      <c r="Z18" s="698"/>
      <c r="AA18" s="700"/>
      <c r="AB18" s="700"/>
      <c r="AC18" s="700"/>
      <c r="AD18" s="699"/>
      <c r="AE18" s="724"/>
      <c r="AF18" s="700"/>
      <c r="AG18" s="698"/>
      <c r="AH18" s="700"/>
      <c r="AI18" s="700"/>
      <c r="AJ18" s="698"/>
      <c r="AK18" s="700"/>
      <c r="AL18" s="700"/>
      <c r="AM18" s="698"/>
      <c r="AN18" s="700"/>
      <c r="AO18" s="700"/>
      <c r="AP18" s="698"/>
      <c r="AQ18" s="700"/>
      <c r="AR18" s="700"/>
      <c r="AS18" s="698"/>
      <c r="AT18" s="700"/>
      <c r="AU18" s="700"/>
      <c r="AV18" s="700"/>
      <c r="AW18" s="698"/>
      <c r="AX18" s="700"/>
      <c r="AY18" s="700"/>
      <c r="AZ18" s="698"/>
      <c r="BA18" s="700"/>
      <c r="BB18" s="700"/>
      <c r="BC18" s="698"/>
      <c r="BD18" s="700"/>
      <c r="BE18" s="700"/>
      <c r="BF18" s="698"/>
      <c r="BG18" s="700"/>
      <c r="BH18" s="700"/>
      <c r="BI18" s="698"/>
      <c r="BJ18" s="700"/>
      <c r="BK18" s="700"/>
      <c r="BL18" s="698"/>
      <c r="BM18" s="700"/>
      <c r="BN18" s="700"/>
      <c r="BO18" s="698"/>
      <c r="BP18" s="700"/>
      <c r="BQ18" s="700"/>
      <c r="BR18" s="700"/>
      <c r="BS18" s="698"/>
      <c r="BT18" s="700"/>
      <c r="BU18" s="700"/>
      <c r="BV18" s="698"/>
      <c r="BW18" s="700"/>
      <c r="BX18" s="700"/>
      <c r="BY18" s="698"/>
      <c r="BZ18" s="700"/>
      <c r="CA18" s="700"/>
      <c r="CB18" s="698"/>
      <c r="CC18" s="700"/>
      <c r="CD18" s="700"/>
      <c r="CE18" s="698"/>
      <c r="CF18" s="700"/>
      <c r="CG18" s="700"/>
      <c r="CH18" s="698"/>
      <c r="CI18" s="700"/>
      <c r="CJ18" s="700"/>
      <c r="CK18" s="698"/>
      <c r="CL18" s="700"/>
      <c r="CM18" s="700"/>
      <c r="CN18" s="698"/>
      <c r="CO18" s="700"/>
      <c r="CP18" s="700"/>
      <c r="CQ18" s="698"/>
      <c r="CR18" s="700"/>
      <c r="CS18" s="700"/>
    </row>
    <row r="19" spans="1:97" s="3" customFormat="1" ht="19.5" customHeight="1">
      <c r="A19" s="28" t="s">
        <v>31</v>
      </c>
      <c r="B19" s="24" t="s">
        <v>32</v>
      </c>
      <c r="C19" s="29">
        <v>1</v>
      </c>
      <c r="D19" s="29">
        <v>2</v>
      </c>
      <c r="E19" s="29">
        <v>3</v>
      </c>
      <c r="F19" s="29">
        <v>4</v>
      </c>
      <c r="G19" s="29">
        <v>5</v>
      </c>
      <c r="H19" s="29">
        <v>6</v>
      </c>
      <c r="I19" s="29">
        <v>7</v>
      </c>
      <c r="J19" s="29">
        <v>8</v>
      </c>
      <c r="K19" s="24">
        <v>9</v>
      </c>
      <c r="L19" s="24">
        <v>10</v>
      </c>
      <c r="M19" s="24">
        <v>11</v>
      </c>
      <c r="N19" s="24">
        <v>12</v>
      </c>
      <c r="O19" s="28" t="s">
        <v>31</v>
      </c>
      <c r="P19" s="24" t="s">
        <v>32</v>
      </c>
      <c r="Q19" s="24">
        <v>13</v>
      </c>
      <c r="R19" s="24">
        <v>14</v>
      </c>
      <c r="S19" s="24">
        <v>15</v>
      </c>
      <c r="T19" s="24">
        <v>16</v>
      </c>
      <c r="U19" s="24">
        <v>17</v>
      </c>
      <c r="V19" s="24">
        <v>18</v>
      </c>
      <c r="W19" s="24">
        <v>19</v>
      </c>
      <c r="X19" s="24">
        <v>20</v>
      </c>
      <c r="Y19" s="24">
        <v>21</v>
      </c>
      <c r="Z19" s="24">
        <v>22</v>
      </c>
      <c r="AA19" s="24">
        <v>23</v>
      </c>
      <c r="AB19" s="24">
        <v>24</v>
      </c>
      <c r="AC19" s="24" t="s">
        <v>32</v>
      </c>
      <c r="AD19" s="24">
        <v>22</v>
      </c>
      <c r="AE19" s="24">
        <v>23</v>
      </c>
      <c r="AF19" s="29">
        <v>24</v>
      </c>
      <c r="AG19" s="29">
        <v>25</v>
      </c>
      <c r="AH19" s="29">
        <v>26</v>
      </c>
      <c r="AI19" s="29">
        <v>27</v>
      </c>
      <c r="AJ19" s="29">
        <v>28</v>
      </c>
      <c r="AK19" s="29">
        <v>29</v>
      </c>
      <c r="AL19" s="29">
        <v>30</v>
      </c>
      <c r="AM19" s="29">
        <v>31</v>
      </c>
      <c r="AN19" s="29">
        <v>32</v>
      </c>
      <c r="AO19" s="29">
        <v>33</v>
      </c>
      <c r="AP19" s="29">
        <v>34</v>
      </c>
      <c r="AQ19" s="29">
        <v>35</v>
      </c>
      <c r="AR19" s="29">
        <v>36</v>
      </c>
      <c r="AS19" s="29">
        <v>37</v>
      </c>
      <c r="AT19" s="29">
        <v>38</v>
      </c>
      <c r="AU19" s="29">
        <v>39</v>
      </c>
      <c r="AV19" s="24" t="s">
        <v>32</v>
      </c>
      <c r="AW19" s="29">
        <v>40</v>
      </c>
      <c r="AX19" s="29">
        <v>41</v>
      </c>
      <c r="AY19" s="29">
        <v>42</v>
      </c>
      <c r="AZ19" s="29">
        <v>43</v>
      </c>
      <c r="BA19" s="29">
        <v>44</v>
      </c>
      <c r="BB19" s="29">
        <v>45</v>
      </c>
      <c r="BC19" s="29">
        <v>46</v>
      </c>
      <c r="BD19" s="29">
        <v>47</v>
      </c>
      <c r="BE19" s="29">
        <v>48</v>
      </c>
      <c r="BF19" s="29">
        <v>49</v>
      </c>
      <c r="BG19" s="29">
        <v>50</v>
      </c>
      <c r="BH19" s="29">
        <v>51</v>
      </c>
      <c r="BI19" s="29">
        <v>52</v>
      </c>
      <c r="BJ19" s="29">
        <v>53</v>
      </c>
      <c r="BK19" s="29">
        <v>54</v>
      </c>
      <c r="BL19" s="29">
        <v>55</v>
      </c>
      <c r="BM19" s="29">
        <v>56</v>
      </c>
      <c r="BN19" s="29">
        <v>57</v>
      </c>
      <c r="BO19" s="29">
        <v>58</v>
      </c>
      <c r="BP19" s="29">
        <v>59</v>
      </c>
      <c r="BQ19" s="29">
        <v>60</v>
      </c>
      <c r="BR19" s="24" t="s">
        <v>32</v>
      </c>
      <c r="BS19" s="29">
        <v>61</v>
      </c>
      <c r="BT19" s="29">
        <v>62</v>
      </c>
      <c r="BU19" s="29">
        <v>63</v>
      </c>
      <c r="BV19" s="29">
        <v>64</v>
      </c>
      <c r="BW19" s="29">
        <v>65</v>
      </c>
      <c r="BX19" s="29">
        <v>66</v>
      </c>
      <c r="BY19" s="29">
        <v>67</v>
      </c>
      <c r="BZ19" s="29">
        <v>68</v>
      </c>
      <c r="CA19" s="29">
        <v>69</v>
      </c>
      <c r="CB19" s="29">
        <v>70</v>
      </c>
      <c r="CC19" s="29">
        <v>71</v>
      </c>
      <c r="CD19" s="29">
        <v>72</v>
      </c>
      <c r="CE19" s="29">
        <v>73</v>
      </c>
      <c r="CF19" s="29">
        <v>74</v>
      </c>
      <c r="CG19" s="29">
        <v>75</v>
      </c>
      <c r="CH19" s="29">
        <v>76</v>
      </c>
      <c r="CI19" s="29">
        <v>77</v>
      </c>
      <c r="CJ19" s="29">
        <v>78</v>
      </c>
      <c r="CK19" s="29">
        <v>79</v>
      </c>
      <c r="CL19" s="29">
        <v>80</v>
      </c>
      <c r="CM19" s="29">
        <v>81</v>
      </c>
      <c r="CN19" s="29">
        <v>82</v>
      </c>
      <c r="CO19" s="29">
        <v>83</v>
      </c>
      <c r="CP19" s="29">
        <v>84</v>
      </c>
      <c r="CQ19" s="29">
        <v>85</v>
      </c>
      <c r="CR19" s="29">
        <v>86</v>
      </c>
      <c r="CS19" s="29">
        <v>87</v>
      </c>
    </row>
    <row r="20" spans="1:97" s="4" customFormat="1" ht="25.5">
      <c r="A20" s="30" t="s">
        <v>785</v>
      </c>
      <c r="B20" s="31">
        <v>1</v>
      </c>
      <c r="C20" s="32">
        <f>SUM(C21:C27)</f>
        <v>4168</v>
      </c>
      <c r="D20" s="32">
        <f t="shared" ref="D20:F20" si="0">SUM(D21:D27)</f>
        <v>1439</v>
      </c>
      <c r="E20" s="32">
        <f t="shared" si="0"/>
        <v>2729</v>
      </c>
      <c r="F20" s="32">
        <f t="shared" si="0"/>
        <v>81</v>
      </c>
      <c r="G20" s="32">
        <f t="shared" ref="G20:N20" si="1">SUM(G21:G27)</f>
        <v>44</v>
      </c>
      <c r="H20" s="32">
        <f t="shared" si="1"/>
        <v>37</v>
      </c>
      <c r="I20" s="32">
        <f t="shared" si="1"/>
        <v>76</v>
      </c>
      <c r="J20" s="32">
        <f t="shared" si="1"/>
        <v>15</v>
      </c>
      <c r="K20" s="32">
        <f t="shared" si="1"/>
        <v>61</v>
      </c>
      <c r="L20" s="32">
        <f t="shared" si="1"/>
        <v>97</v>
      </c>
      <c r="M20" s="32">
        <f t="shared" si="1"/>
        <v>21</v>
      </c>
      <c r="N20" s="32">
        <f t="shared" si="1"/>
        <v>76</v>
      </c>
      <c r="O20" s="30" t="s">
        <v>785</v>
      </c>
      <c r="P20" s="31">
        <v>1</v>
      </c>
      <c r="Q20" s="32">
        <f t="shared" ref="Q20" si="2">SUM(Q21:Q27)</f>
        <v>2351</v>
      </c>
      <c r="R20" s="32">
        <f t="shared" ref="R20" si="3">SUM(R21:R27)</f>
        <v>827</v>
      </c>
      <c r="S20" s="32">
        <f t="shared" ref="S20" si="4">SUM(S21:S27)</f>
        <v>1524</v>
      </c>
      <c r="T20" s="32">
        <f t="shared" ref="T20" si="5">SUM(T21:T27)</f>
        <v>775</v>
      </c>
      <c r="U20" s="32">
        <f t="shared" ref="U20" si="6">SUM(U21:U27)</f>
        <v>150</v>
      </c>
      <c r="V20" s="32">
        <f t="shared" ref="V20" si="7">SUM(V21:V27)</f>
        <v>625</v>
      </c>
      <c r="W20" s="32">
        <f t="shared" ref="W20" si="8">SUM(W21:W27)</f>
        <v>1576</v>
      </c>
      <c r="X20" s="32">
        <f t="shared" ref="X20" si="9">SUM(X21:X27)</f>
        <v>677</v>
      </c>
      <c r="Y20" s="32">
        <f t="shared" ref="Y20:Z20" si="10">SUM(Y21:Y27)</f>
        <v>899</v>
      </c>
      <c r="Z20" s="32">
        <f t="shared" si="10"/>
        <v>1563</v>
      </c>
      <c r="AA20" s="32">
        <f t="shared" ref="AA20" si="11">SUM(AA21:AA27)</f>
        <v>532</v>
      </c>
      <c r="AB20" s="32">
        <f t="shared" ref="AB20" si="12">SUM(AB21:AB27)</f>
        <v>1031</v>
      </c>
      <c r="AC20" s="31">
        <v>1</v>
      </c>
      <c r="AD20" s="67"/>
      <c r="AE20" s="67"/>
      <c r="AF20" s="67"/>
      <c r="AG20" s="67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31">
        <v>1</v>
      </c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31">
        <v>1</v>
      </c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</row>
    <row r="21" spans="1:97" s="4" customFormat="1" ht="15.75" customHeight="1">
      <c r="A21" s="33" t="s">
        <v>786</v>
      </c>
      <c r="B21" s="31">
        <v>2</v>
      </c>
      <c r="C21" s="32">
        <v>177</v>
      </c>
      <c r="D21" s="32">
        <v>72</v>
      </c>
      <c r="E21" s="32">
        <v>105</v>
      </c>
      <c r="F21" s="32">
        <v>0</v>
      </c>
      <c r="G21" s="31">
        <v>0</v>
      </c>
      <c r="H21" s="31">
        <v>0</v>
      </c>
      <c r="I21" s="32">
        <v>1</v>
      </c>
      <c r="J21" s="31">
        <v>0</v>
      </c>
      <c r="K21" s="31">
        <v>1</v>
      </c>
      <c r="L21" s="32">
        <v>0</v>
      </c>
      <c r="M21" s="31">
        <v>0</v>
      </c>
      <c r="N21" s="31">
        <v>0</v>
      </c>
      <c r="O21" s="33" t="s">
        <v>786</v>
      </c>
      <c r="P21" s="31">
        <v>2</v>
      </c>
      <c r="Q21" s="32">
        <v>75</v>
      </c>
      <c r="R21" s="32">
        <v>29</v>
      </c>
      <c r="S21" s="32">
        <v>46</v>
      </c>
      <c r="T21" s="32">
        <v>27</v>
      </c>
      <c r="U21" s="31">
        <v>3</v>
      </c>
      <c r="V21" s="31">
        <v>24</v>
      </c>
      <c r="W21" s="32">
        <v>48</v>
      </c>
      <c r="X21" s="31">
        <v>26</v>
      </c>
      <c r="Y21" s="31">
        <v>22</v>
      </c>
      <c r="Z21" s="68">
        <v>101</v>
      </c>
      <c r="AA21" s="68">
        <v>43</v>
      </c>
      <c r="AB21" s="68">
        <v>58</v>
      </c>
      <c r="AC21" s="31">
        <v>2</v>
      </c>
      <c r="AD21" s="67"/>
      <c r="AE21" s="67"/>
      <c r="AF21" s="67"/>
      <c r="AG21" s="67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31">
        <v>2</v>
      </c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31">
        <v>2</v>
      </c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</row>
    <row r="22" spans="1:97" s="4" customFormat="1" ht="15.75" customHeight="1">
      <c r="A22" s="33" t="s">
        <v>787</v>
      </c>
      <c r="B22" s="31">
        <v>3</v>
      </c>
      <c r="C22" s="32">
        <v>817</v>
      </c>
      <c r="D22" s="32">
        <v>269</v>
      </c>
      <c r="E22" s="32">
        <v>548</v>
      </c>
      <c r="F22" s="32">
        <v>3</v>
      </c>
      <c r="G22" s="31">
        <v>1</v>
      </c>
      <c r="H22" s="31">
        <v>2</v>
      </c>
      <c r="I22" s="32">
        <v>3</v>
      </c>
      <c r="J22" s="31">
        <v>1</v>
      </c>
      <c r="K22" s="31">
        <v>2</v>
      </c>
      <c r="L22" s="32">
        <v>8</v>
      </c>
      <c r="M22" s="31">
        <v>1</v>
      </c>
      <c r="N22" s="31">
        <v>7</v>
      </c>
      <c r="O22" s="33" t="s">
        <v>787</v>
      </c>
      <c r="P22" s="31">
        <v>3</v>
      </c>
      <c r="Q22" s="32">
        <v>458</v>
      </c>
      <c r="R22" s="32">
        <v>169</v>
      </c>
      <c r="S22" s="32">
        <v>289</v>
      </c>
      <c r="T22" s="32">
        <v>147</v>
      </c>
      <c r="U22" s="31">
        <v>33</v>
      </c>
      <c r="V22" s="31">
        <v>114</v>
      </c>
      <c r="W22" s="32">
        <v>311</v>
      </c>
      <c r="X22" s="31">
        <v>136</v>
      </c>
      <c r="Y22" s="31">
        <v>175</v>
      </c>
      <c r="Z22" s="68">
        <v>345</v>
      </c>
      <c r="AA22" s="68">
        <v>97</v>
      </c>
      <c r="AB22" s="68">
        <v>248</v>
      </c>
      <c r="AC22" s="31">
        <v>3</v>
      </c>
      <c r="AD22" s="67"/>
      <c r="AE22" s="67"/>
      <c r="AF22" s="67"/>
      <c r="AG22" s="67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31">
        <v>3</v>
      </c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31">
        <v>3</v>
      </c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</row>
    <row r="23" spans="1:97" s="4" customFormat="1" ht="15.75" customHeight="1">
      <c r="A23" s="33" t="s">
        <v>788</v>
      </c>
      <c r="B23" s="31">
        <v>4</v>
      </c>
      <c r="C23" s="32">
        <v>780</v>
      </c>
      <c r="D23" s="32">
        <v>285</v>
      </c>
      <c r="E23" s="32">
        <v>495</v>
      </c>
      <c r="F23" s="32">
        <v>2</v>
      </c>
      <c r="G23" s="31">
        <v>1</v>
      </c>
      <c r="H23" s="31">
        <v>1</v>
      </c>
      <c r="I23" s="32">
        <v>10</v>
      </c>
      <c r="J23" s="31">
        <v>2</v>
      </c>
      <c r="K23" s="31">
        <v>8</v>
      </c>
      <c r="L23" s="32">
        <v>15</v>
      </c>
      <c r="M23" s="31">
        <v>5</v>
      </c>
      <c r="N23" s="31">
        <v>10</v>
      </c>
      <c r="O23" s="33" t="s">
        <v>788</v>
      </c>
      <c r="P23" s="31">
        <v>4</v>
      </c>
      <c r="Q23" s="32">
        <v>450</v>
      </c>
      <c r="R23" s="32">
        <v>176</v>
      </c>
      <c r="S23" s="32">
        <v>274</v>
      </c>
      <c r="T23" s="32">
        <v>127</v>
      </c>
      <c r="U23" s="31">
        <v>26</v>
      </c>
      <c r="V23" s="31">
        <v>101</v>
      </c>
      <c r="W23" s="32">
        <v>323</v>
      </c>
      <c r="X23" s="31">
        <v>150</v>
      </c>
      <c r="Y23" s="31">
        <v>173</v>
      </c>
      <c r="Z23" s="68">
        <v>303</v>
      </c>
      <c r="AA23" s="68">
        <v>101</v>
      </c>
      <c r="AB23" s="68">
        <v>202</v>
      </c>
      <c r="AC23" s="31">
        <v>4</v>
      </c>
      <c r="AD23" s="67"/>
      <c r="AE23" s="67"/>
      <c r="AF23" s="67"/>
      <c r="AG23" s="67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31">
        <v>4</v>
      </c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31">
        <v>4</v>
      </c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</row>
    <row r="24" spans="1:97" s="4" customFormat="1" ht="15.75" customHeight="1">
      <c r="A24" s="34" t="s">
        <v>789</v>
      </c>
      <c r="B24" s="31">
        <v>5</v>
      </c>
      <c r="C24" s="32">
        <v>830</v>
      </c>
      <c r="D24" s="32">
        <v>270</v>
      </c>
      <c r="E24" s="32">
        <v>560</v>
      </c>
      <c r="F24" s="32">
        <v>11</v>
      </c>
      <c r="G24" s="31">
        <v>6</v>
      </c>
      <c r="H24" s="31">
        <v>5</v>
      </c>
      <c r="I24" s="32">
        <v>12</v>
      </c>
      <c r="J24" s="31">
        <v>3</v>
      </c>
      <c r="K24" s="31">
        <v>9</v>
      </c>
      <c r="L24" s="32">
        <v>23</v>
      </c>
      <c r="M24" s="31">
        <v>6</v>
      </c>
      <c r="N24" s="31">
        <v>17</v>
      </c>
      <c r="O24" s="34" t="s">
        <v>789</v>
      </c>
      <c r="P24" s="31">
        <v>5</v>
      </c>
      <c r="Q24" s="32">
        <v>488</v>
      </c>
      <c r="R24" s="32">
        <v>165</v>
      </c>
      <c r="S24" s="32">
        <v>323</v>
      </c>
      <c r="T24" s="32">
        <v>181</v>
      </c>
      <c r="U24" s="31">
        <v>37</v>
      </c>
      <c r="V24" s="31">
        <v>144</v>
      </c>
      <c r="W24" s="32">
        <v>307</v>
      </c>
      <c r="X24" s="31">
        <v>128</v>
      </c>
      <c r="Y24" s="31">
        <v>179</v>
      </c>
      <c r="Z24" s="68">
        <v>296</v>
      </c>
      <c r="AA24" s="68">
        <v>90</v>
      </c>
      <c r="AB24" s="68">
        <v>206</v>
      </c>
      <c r="AC24" s="31">
        <v>5</v>
      </c>
      <c r="AD24" s="67"/>
      <c r="AE24" s="67"/>
      <c r="AF24" s="67"/>
      <c r="AG24" s="67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31">
        <v>5</v>
      </c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31">
        <v>5</v>
      </c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</row>
    <row r="25" spans="1:97" s="4" customFormat="1" ht="15.75" customHeight="1">
      <c r="A25" s="34" t="s">
        <v>790</v>
      </c>
      <c r="B25" s="31">
        <v>6</v>
      </c>
      <c r="C25" s="32">
        <v>620</v>
      </c>
      <c r="D25" s="32">
        <v>193</v>
      </c>
      <c r="E25" s="32">
        <v>427</v>
      </c>
      <c r="F25" s="32">
        <v>25</v>
      </c>
      <c r="G25" s="31">
        <v>15</v>
      </c>
      <c r="H25" s="31">
        <v>10</v>
      </c>
      <c r="I25" s="32">
        <v>18</v>
      </c>
      <c r="J25" s="31">
        <v>3</v>
      </c>
      <c r="K25" s="31">
        <v>15</v>
      </c>
      <c r="L25" s="32">
        <v>24</v>
      </c>
      <c r="M25" s="31">
        <v>5</v>
      </c>
      <c r="N25" s="31">
        <v>19</v>
      </c>
      <c r="O25" s="34" t="s">
        <v>790</v>
      </c>
      <c r="P25" s="31">
        <v>6</v>
      </c>
      <c r="Q25" s="32">
        <v>381</v>
      </c>
      <c r="R25" s="32">
        <v>120</v>
      </c>
      <c r="S25" s="32">
        <v>261</v>
      </c>
      <c r="T25" s="32">
        <v>156</v>
      </c>
      <c r="U25" s="31">
        <v>29</v>
      </c>
      <c r="V25" s="31">
        <v>127</v>
      </c>
      <c r="W25" s="32">
        <v>225</v>
      </c>
      <c r="X25" s="31">
        <v>91</v>
      </c>
      <c r="Y25" s="31">
        <v>134</v>
      </c>
      <c r="Z25" s="68">
        <v>172</v>
      </c>
      <c r="AA25" s="68">
        <v>50</v>
      </c>
      <c r="AB25" s="68">
        <v>122</v>
      </c>
      <c r="AC25" s="31">
        <v>6</v>
      </c>
      <c r="AD25" s="67"/>
      <c r="AE25" s="67"/>
      <c r="AF25" s="67"/>
      <c r="AG25" s="67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31">
        <v>6</v>
      </c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31">
        <v>6</v>
      </c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</row>
    <row r="26" spans="1:97" s="4" customFormat="1" ht="15.75" customHeight="1">
      <c r="A26" s="34" t="s">
        <v>791</v>
      </c>
      <c r="B26" s="31">
        <v>7</v>
      </c>
      <c r="C26" s="32">
        <v>406</v>
      </c>
      <c r="D26" s="32">
        <v>124</v>
      </c>
      <c r="E26" s="32">
        <v>282</v>
      </c>
      <c r="F26" s="32">
        <v>13</v>
      </c>
      <c r="G26" s="31">
        <v>5</v>
      </c>
      <c r="H26" s="31">
        <v>8</v>
      </c>
      <c r="I26" s="32">
        <v>17</v>
      </c>
      <c r="J26" s="31">
        <v>5</v>
      </c>
      <c r="K26" s="31">
        <v>12</v>
      </c>
      <c r="L26" s="32">
        <v>19</v>
      </c>
      <c r="M26" s="31">
        <v>2</v>
      </c>
      <c r="N26" s="31">
        <v>17</v>
      </c>
      <c r="O26" s="34" t="s">
        <v>791</v>
      </c>
      <c r="P26" s="31">
        <v>7</v>
      </c>
      <c r="Q26" s="32">
        <v>210</v>
      </c>
      <c r="R26" s="32">
        <v>57</v>
      </c>
      <c r="S26" s="32">
        <v>153</v>
      </c>
      <c r="T26" s="32">
        <v>83</v>
      </c>
      <c r="U26" s="31">
        <v>15</v>
      </c>
      <c r="V26" s="31">
        <v>68</v>
      </c>
      <c r="W26" s="32">
        <v>127</v>
      </c>
      <c r="X26" s="31">
        <v>42</v>
      </c>
      <c r="Y26" s="31">
        <v>85</v>
      </c>
      <c r="Z26" s="68">
        <v>147</v>
      </c>
      <c r="AA26" s="68">
        <v>55</v>
      </c>
      <c r="AB26" s="68">
        <v>92</v>
      </c>
      <c r="AC26" s="31">
        <v>7</v>
      </c>
      <c r="AD26" s="67"/>
      <c r="AE26" s="67"/>
      <c r="AF26" s="67"/>
      <c r="AG26" s="67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31">
        <v>7</v>
      </c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31">
        <v>7</v>
      </c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</row>
    <row r="27" spans="1:97" s="4" customFormat="1" ht="15.75" customHeight="1">
      <c r="A27" s="34" t="s">
        <v>792</v>
      </c>
      <c r="B27" s="31">
        <v>8</v>
      </c>
      <c r="C27" s="32">
        <v>538</v>
      </c>
      <c r="D27" s="32">
        <v>226</v>
      </c>
      <c r="E27" s="32">
        <v>312</v>
      </c>
      <c r="F27" s="32">
        <v>27</v>
      </c>
      <c r="G27" s="31">
        <v>16</v>
      </c>
      <c r="H27" s="31">
        <v>11</v>
      </c>
      <c r="I27" s="32">
        <v>15</v>
      </c>
      <c r="J27" s="31">
        <v>1</v>
      </c>
      <c r="K27" s="31">
        <v>14</v>
      </c>
      <c r="L27" s="32">
        <v>8</v>
      </c>
      <c r="M27" s="31">
        <v>2</v>
      </c>
      <c r="N27" s="31">
        <v>6</v>
      </c>
      <c r="O27" s="34" t="s">
        <v>792</v>
      </c>
      <c r="P27" s="31">
        <v>8</v>
      </c>
      <c r="Q27" s="32">
        <v>289</v>
      </c>
      <c r="R27" s="32">
        <v>111</v>
      </c>
      <c r="S27" s="32">
        <v>178</v>
      </c>
      <c r="T27" s="32">
        <v>54</v>
      </c>
      <c r="U27" s="31">
        <v>7</v>
      </c>
      <c r="V27" s="31">
        <v>47</v>
      </c>
      <c r="W27" s="32">
        <v>235</v>
      </c>
      <c r="X27" s="31">
        <v>104</v>
      </c>
      <c r="Y27" s="31">
        <v>131</v>
      </c>
      <c r="Z27" s="68">
        <v>199</v>
      </c>
      <c r="AA27" s="68">
        <v>96</v>
      </c>
      <c r="AB27" s="68">
        <v>103</v>
      </c>
      <c r="AC27" s="31">
        <v>8</v>
      </c>
      <c r="AD27" s="67"/>
      <c r="AE27" s="67"/>
      <c r="AF27" s="67"/>
      <c r="AG27" s="67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31">
        <v>8</v>
      </c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31">
        <v>8</v>
      </c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</row>
    <row r="28" spans="1:97" s="4" customFormat="1" ht="25.5">
      <c r="A28" s="35" t="s">
        <v>793</v>
      </c>
      <c r="B28" s="31">
        <v>9</v>
      </c>
      <c r="C28" s="32">
        <f>SUM(C29:C33)</f>
        <v>4168</v>
      </c>
      <c r="D28" s="32">
        <f t="shared" ref="D28:F28" si="13">SUM(D29:D33)</f>
        <v>1439</v>
      </c>
      <c r="E28" s="32">
        <f t="shared" si="13"/>
        <v>2729</v>
      </c>
      <c r="F28" s="32">
        <f t="shared" si="13"/>
        <v>81</v>
      </c>
      <c r="G28" s="32">
        <f t="shared" ref="G28:N28" si="14">SUM(G29:G33)</f>
        <v>44</v>
      </c>
      <c r="H28" s="32">
        <f t="shared" si="14"/>
        <v>37</v>
      </c>
      <c r="I28" s="32">
        <f t="shared" si="14"/>
        <v>76</v>
      </c>
      <c r="J28" s="32">
        <f t="shared" si="14"/>
        <v>15</v>
      </c>
      <c r="K28" s="32">
        <f t="shared" si="14"/>
        <v>61</v>
      </c>
      <c r="L28" s="32">
        <f t="shared" si="14"/>
        <v>97</v>
      </c>
      <c r="M28" s="32">
        <f t="shared" si="14"/>
        <v>21</v>
      </c>
      <c r="N28" s="32">
        <f t="shared" si="14"/>
        <v>76</v>
      </c>
      <c r="O28" s="35" t="s">
        <v>793</v>
      </c>
      <c r="P28" s="31">
        <v>9</v>
      </c>
      <c r="Q28" s="32">
        <f t="shared" ref="Q28" si="15">SUM(Q29:Q33)</f>
        <v>2351</v>
      </c>
      <c r="R28" s="32">
        <f t="shared" ref="R28" si="16">SUM(R29:R33)</f>
        <v>827</v>
      </c>
      <c r="S28" s="32">
        <f t="shared" ref="S28" si="17">SUM(S29:S33)</f>
        <v>1524</v>
      </c>
      <c r="T28" s="32">
        <f t="shared" ref="T28" si="18">SUM(T29:T33)</f>
        <v>775</v>
      </c>
      <c r="U28" s="32">
        <f t="shared" ref="U28" si="19">SUM(U29:U33)</f>
        <v>150</v>
      </c>
      <c r="V28" s="32">
        <f t="shared" ref="V28" si="20">SUM(V29:V33)</f>
        <v>625</v>
      </c>
      <c r="W28" s="37">
        <f t="shared" ref="W28" si="21">SUM(W29:W33)</f>
        <v>1576</v>
      </c>
      <c r="X28" s="32">
        <f t="shared" ref="X28" si="22">SUM(X29:X33)</f>
        <v>677</v>
      </c>
      <c r="Y28" s="32">
        <f t="shared" ref="Y28" si="23">SUM(Y29:Y33)</f>
        <v>899</v>
      </c>
      <c r="Z28" s="32">
        <f t="shared" ref="Z28" si="24">SUM(Z29:Z33)</f>
        <v>1563</v>
      </c>
      <c r="AA28" s="32">
        <f t="shared" ref="AA28" si="25">SUM(AA29:AA33)</f>
        <v>532</v>
      </c>
      <c r="AB28" s="32">
        <f t="shared" ref="AB28" si="26">SUM(AB29:AB33)</f>
        <v>1031</v>
      </c>
      <c r="AC28" s="31">
        <v>9</v>
      </c>
      <c r="AD28" s="67"/>
      <c r="AE28" s="67"/>
      <c r="AF28" s="67"/>
      <c r="AG28" s="67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31">
        <v>9</v>
      </c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31">
        <v>9</v>
      </c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</row>
    <row r="29" spans="1:97" s="4" customFormat="1" ht="15.75" customHeight="1">
      <c r="A29" s="34" t="s">
        <v>794</v>
      </c>
      <c r="B29" s="31">
        <v>10</v>
      </c>
      <c r="C29" s="32">
        <v>514</v>
      </c>
      <c r="D29" s="32">
        <v>203</v>
      </c>
      <c r="E29" s="32">
        <v>311</v>
      </c>
      <c r="F29" s="32">
        <v>0</v>
      </c>
      <c r="G29" s="31">
        <v>0</v>
      </c>
      <c r="H29" s="31">
        <v>0</v>
      </c>
      <c r="I29" s="32">
        <v>2</v>
      </c>
      <c r="J29" s="31">
        <v>1</v>
      </c>
      <c r="K29" s="31">
        <v>1</v>
      </c>
      <c r="L29" s="32">
        <v>4</v>
      </c>
      <c r="M29" s="31">
        <v>0</v>
      </c>
      <c r="N29" s="31">
        <v>4</v>
      </c>
      <c r="O29" s="34" t="s">
        <v>794</v>
      </c>
      <c r="P29" s="31">
        <v>10</v>
      </c>
      <c r="Q29" s="32">
        <v>362</v>
      </c>
      <c r="R29" s="32">
        <v>148</v>
      </c>
      <c r="S29" s="32">
        <v>214</v>
      </c>
      <c r="T29" s="32">
        <v>132</v>
      </c>
      <c r="U29" s="31">
        <v>25</v>
      </c>
      <c r="V29" s="31">
        <v>107</v>
      </c>
      <c r="W29" s="32">
        <v>230</v>
      </c>
      <c r="X29" s="31">
        <v>123</v>
      </c>
      <c r="Y29" s="31">
        <v>107</v>
      </c>
      <c r="Z29" s="68">
        <v>146</v>
      </c>
      <c r="AA29" s="68">
        <v>54</v>
      </c>
      <c r="AB29" s="68">
        <v>92</v>
      </c>
      <c r="AC29" s="31">
        <v>10</v>
      </c>
      <c r="AD29" s="67"/>
      <c r="AE29" s="67"/>
      <c r="AF29" s="67"/>
      <c r="AG29" s="67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31">
        <v>10</v>
      </c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31">
        <v>10</v>
      </c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</row>
    <row r="30" spans="1:97" s="4" customFormat="1" ht="15.75" customHeight="1">
      <c r="A30" s="34" t="s">
        <v>795</v>
      </c>
      <c r="B30" s="31">
        <v>11</v>
      </c>
      <c r="C30" s="32">
        <v>1466</v>
      </c>
      <c r="D30" s="32">
        <v>488</v>
      </c>
      <c r="E30" s="32">
        <v>978</v>
      </c>
      <c r="F30" s="32">
        <v>11</v>
      </c>
      <c r="G30" s="31">
        <v>8</v>
      </c>
      <c r="H30" s="31">
        <v>3</v>
      </c>
      <c r="I30" s="32">
        <v>28</v>
      </c>
      <c r="J30" s="31">
        <v>8</v>
      </c>
      <c r="K30" s="31">
        <v>20</v>
      </c>
      <c r="L30" s="32">
        <v>40</v>
      </c>
      <c r="M30" s="31">
        <v>13</v>
      </c>
      <c r="N30" s="31">
        <v>27</v>
      </c>
      <c r="O30" s="34" t="s">
        <v>795</v>
      </c>
      <c r="P30" s="31">
        <v>11</v>
      </c>
      <c r="Q30" s="32">
        <v>927</v>
      </c>
      <c r="R30" s="32">
        <v>334</v>
      </c>
      <c r="S30" s="32">
        <v>593</v>
      </c>
      <c r="T30" s="32">
        <v>319</v>
      </c>
      <c r="U30" s="31">
        <v>68</v>
      </c>
      <c r="V30" s="31">
        <v>251</v>
      </c>
      <c r="W30" s="32">
        <v>608</v>
      </c>
      <c r="X30" s="31">
        <v>266</v>
      </c>
      <c r="Y30" s="31">
        <v>342</v>
      </c>
      <c r="Z30" s="68">
        <v>460</v>
      </c>
      <c r="AA30" s="68">
        <v>125</v>
      </c>
      <c r="AB30" s="68">
        <v>335</v>
      </c>
      <c r="AC30" s="31">
        <v>11</v>
      </c>
      <c r="AD30" s="67"/>
      <c r="AE30" s="67"/>
      <c r="AF30" s="67"/>
      <c r="AG30" s="67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31">
        <v>11</v>
      </c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31">
        <v>11</v>
      </c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</row>
    <row r="31" spans="1:97" s="4" customFormat="1" ht="15.75" customHeight="1">
      <c r="A31" s="34" t="s">
        <v>796</v>
      </c>
      <c r="B31" s="31">
        <v>12</v>
      </c>
      <c r="C31" s="32">
        <v>1264</v>
      </c>
      <c r="D31" s="32">
        <v>347</v>
      </c>
      <c r="E31" s="32">
        <v>917</v>
      </c>
      <c r="F31" s="32">
        <v>37</v>
      </c>
      <c r="G31" s="31">
        <v>16</v>
      </c>
      <c r="H31" s="31">
        <v>21</v>
      </c>
      <c r="I31" s="32">
        <v>29</v>
      </c>
      <c r="J31" s="31">
        <v>5</v>
      </c>
      <c r="K31" s="31">
        <v>24</v>
      </c>
      <c r="L31" s="32">
        <v>44</v>
      </c>
      <c r="M31" s="31">
        <v>6</v>
      </c>
      <c r="N31" s="31">
        <v>38</v>
      </c>
      <c r="O31" s="34" t="s">
        <v>796</v>
      </c>
      <c r="P31" s="31">
        <v>12</v>
      </c>
      <c r="Q31" s="32">
        <v>646</v>
      </c>
      <c r="R31" s="32">
        <v>173</v>
      </c>
      <c r="S31" s="32">
        <v>473</v>
      </c>
      <c r="T31" s="32">
        <v>239</v>
      </c>
      <c r="U31" s="31">
        <v>40</v>
      </c>
      <c r="V31" s="31">
        <v>199</v>
      </c>
      <c r="W31" s="32">
        <v>407</v>
      </c>
      <c r="X31" s="31">
        <v>133</v>
      </c>
      <c r="Y31" s="31">
        <v>274</v>
      </c>
      <c r="Z31" s="68">
        <v>508</v>
      </c>
      <c r="AA31" s="68">
        <v>147</v>
      </c>
      <c r="AB31" s="68">
        <v>361</v>
      </c>
      <c r="AC31" s="31">
        <v>12</v>
      </c>
      <c r="AD31" s="67"/>
      <c r="AE31" s="67"/>
      <c r="AF31" s="67"/>
      <c r="AG31" s="67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31">
        <v>12</v>
      </c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31">
        <v>12</v>
      </c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</row>
    <row r="32" spans="1:97" s="4" customFormat="1" ht="15.75" customHeight="1">
      <c r="A32" s="34" t="s">
        <v>797</v>
      </c>
      <c r="B32" s="31">
        <v>13</v>
      </c>
      <c r="C32" s="32">
        <v>704</v>
      </c>
      <c r="D32" s="32">
        <v>287</v>
      </c>
      <c r="E32" s="32">
        <v>417</v>
      </c>
      <c r="F32" s="32">
        <v>19</v>
      </c>
      <c r="G32" s="31">
        <v>10</v>
      </c>
      <c r="H32" s="31">
        <v>9</v>
      </c>
      <c r="I32" s="32">
        <v>12</v>
      </c>
      <c r="J32" s="31">
        <v>1</v>
      </c>
      <c r="K32" s="31">
        <v>11</v>
      </c>
      <c r="L32" s="32">
        <v>8</v>
      </c>
      <c r="M32" s="31">
        <v>2</v>
      </c>
      <c r="N32" s="31">
        <v>6</v>
      </c>
      <c r="O32" s="34" t="s">
        <v>797</v>
      </c>
      <c r="P32" s="31">
        <v>13</v>
      </c>
      <c r="Q32" s="32">
        <v>292</v>
      </c>
      <c r="R32" s="32">
        <v>112</v>
      </c>
      <c r="S32" s="32">
        <v>180</v>
      </c>
      <c r="T32" s="32">
        <v>65</v>
      </c>
      <c r="U32" s="31">
        <v>11</v>
      </c>
      <c r="V32" s="31">
        <v>54</v>
      </c>
      <c r="W32" s="32">
        <v>227</v>
      </c>
      <c r="X32" s="31">
        <v>101</v>
      </c>
      <c r="Y32" s="31">
        <v>126</v>
      </c>
      <c r="Z32" s="68">
        <v>373</v>
      </c>
      <c r="AA32" s="68">
        <v>162</v>
      </c>
      <c r="AB32" s="68">
        <v>211</v>
      </c>
      <c r="AC32" s="31">
        <v>13</v>
      </c>
      <c r="AD32" s="67"/>
      <c r="AE32" s="67"/>
      <c r="AF32" s="67"/>
      <c r="AG32" s="67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31">
        <v>13</v>
      </c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31">
        <v>13</v>
      </c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</row>
    <row r="33" spans="1:107" s="4" customFormat="1" ht="15.75" customHeight="1">
      <c r="A33" s="34" t="s">
        <v>798</v>
      </c>
      <c r="B33" s="31">
        <v>14</v>
      </c>
      <c r="C33" s="32">
        <v>220</v>
      </c>
      <c r="D33" s="32">
        <v>114</v>
      </c>
      <c r="E33" s="32">
        <v>106</v>
      </c>
      <c r="F33" s="32">
        <v>14</v>
      </c>
      <c r="G33" s="31">
        <v>10</v>
      </c>
      <c r="H33" s="31">
        <v>4</v>
      </c>
      <c r="I33" s="32">
        <v>5</v>
      </c>
      <c r="J33" s="31">
        <v>0</v>
      </c>
      <c r="K33" s="31">
        <v>5</v>
      </c>
      <c r="L33" s="32">
        <v>1</v>
      </c>
      <c r="M33" s="31">
        <v>0</v>
      </c>
      <c r="N33" s="31">
        <v>1</v>
      </c>
      <c r="O33" s="34" t="s">
        <v>798</v>
      </c>
      <c r="P33" s="31">
        <v>14</v>
      </c>
      <c r="Q33" s="32">
        <v>124</v>
      </c>
      <c r="R33" s="32">
        <v>60</v>
      </c>
      <c r="S33" s="32">
        <v>64</v>
      </c>
      <c r="T33" s="32">
        <v>20</v>
      </c>
      <c r="U33" s="31">
        <v>6</v>
      </c>
      <c r="V33" s="31">
        <v>14</v>
      </c>
      <c r="W33" s="32">
        <v>104</v>
      </c>
      <c r="X33" s="31">
        <v>54</v>
      </c>
      <c r="Y33" s="31">
        <v>50</v>
      </c>
      <c r="Z33" s="68">
        <v>76</v>
      </c>
      <c r="AA33" s="68">
        <v>44</v>
      </c>
      <c r="AB33" s="68">
        <v>32</v>
      </c>
      <c r="AC33" s="31">
        <v>14</v>
      </c>
      <c r="AD33" s="67"/>
      <c r="AE33" s="67"/>
      <c r="AF33" s="67"/>
      <c r="AG33" s="67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31">
        <v>14</v>
      </c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31">
        <v>14</v>
      </c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</row>
    <row r="34" spans="1:107" s="4" customFormat="1" ht="25.5">
      <c r="A34" s="30" t="s">
        <v>799</v>
      </c>
      <c r="B34" s="36">
        <v>15</v>
      </c>
      <c r="C34" s="32">
        <f>SUM(C35:C39)</f>
        <v>2605</v>
      </c>
      <c r="D34" s="32">
        <f t="shared" ref="D34:F34" si="27">SUM(D35:D39)</f>
        <v>907</v>
      </c>
      <c r="E34" s="32">
        <f t="shared" si="27"/>
        <v>1698</v>
      </c>
      <c r="F34" s="37">
        <f t="shared" si="27"/>
        <v>81</v>
      </c>
      <c r="G34" s="37">
        <f t="shared" ref="G34:N34" si="28">SUM(G35:G39)</f>
        <v>44</v>
      </c>
      <c r="H34" s="37">
        <f t="shared" si="28"/>
        <v>37</v>
      </c>
      <c r="I34" s="37">
        <f t="shared" si="28"/>
        <v>76</v>
      </c>
      <c r="J34" s="37">
        <f t="shared" si="28"/>
        <v>15</v>
      </c>
      <c r="K34" s="37">
        <f t="shared" si="28"/>
        <v>61</v>
      </c>
      <c r="L34" s="37">
        <f t="shared" si="28"/>
        <v>97</v>
      </c>
      <c r="M34" s="37">
        <f t="shared" si="28"/>
        <v>21</v>
      </c>
      <c r="N34" s="37">
        <f t="shared" si="28"/>
        <v>76</v>
      </c>
      <c r="O34" s="30" t="s">
        <v>799</v>
      </c>
      <c r="P34" s="36">
        <v>15</v>
      </c>
      <c r="Q34" s="37">
        <f>SUM(Q35:Q39)</f>
        <v>2351</v>
      </c>
      <c r="R34" s="37">
        <f t="shared" ref="R34:Y34" si="29">SUM(R35:R39)</f>
        <v>827</v>
      </c>
      <c r="S34" s="37">
        <f t="shared" si="29"/>
        <v>1524</v>
      </c>
      <c r="T34" s="37">
        <f t="shared" si="29"/>
        <v>775</v>
      </c>
      <c r="U34" s="37">
        <f t="shared" si="29"/>
        <v>150</v>
      </c>
      <c r="V34" s="37">
        <f t="shared" si="29"/>
        <v>625</v>
      </c>
      <c r="W34" s="32">
        <f>+X34+Y34</f>
        <v>1576</v>
      </c>
      <c r="X34" s="37">
        <f t="shared" si="29"/>
        <v>677</v>
      </c>
      <c r="Y34" s="37">
        <f t="shared" si="29"/>
        <v>899</v>
      </c>
      <c r="Z34" s="68" t="s">
        <v>800</v>
      </c>
      <c r="AA34" s="68" t="s">
        <v>800</v>
      </c>
      <c r="AB34" s="68" t="s">
        <v>800</v>
      </c>
      <c r="AC34" s="36">
        <v>15</v>
      </c>
      <c r="AD34" s="67"/>
      <c r="AE34" s="67"/>
      <c r="AF34" s="67"/>
      <c r="AG34" s="67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36">
        <v>15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36">
        <v>15</v>
      </c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</row>
    <row r="35" spans="1:107" s="4" customFormat="1" ht="15.75" customHeight="1">
      <c r="A35" s="38" t="s">
        <v>801</v>
      </c>
      <c r="B35" s="36">
        <v>16</v>
      </c>
      <c r="C35" s="32">
        <f>+F35+I35+L35+Q35</f>
        <v>37</v>
      </c>
      <c r="D35" s="32">
        <f t="shared" ref="D35:E35" si="30">+G35+J35+M35+R35</f>
        <v>17</v>
      </c>
      <c r="E35" s="32">
        <f t="shared" si="30"/>
        <v>20</v>
      </c>
      <c r="F35" s="32">
        <v>11</v>
      </c>
      <c r="G35" s="36">
        <v>8</v>
      </c>
      <c r="H35" s="31">
        <v>3</v>
      </c>
      <c r="I35" s="32">
        <v>1</v>
      </c>
      <c r="J35" s="31">
        <v>0</v>
      </c>
      <c r="K35" s="31">
        <v>1</v>
      </c>
      <c r="L35" s="32">
        <v>2</v>
      </c>
      <c r="M35" s="57">
        <v>0</v>
      </c>
      <c r="N35" s="57">
        <v>2</v>
      </c>
      <c r="O35" s="38" t="s">
        <v>801</v>
      </c>
      <c r="P35" s="36">
        <v>16</v>
      </c>
      <c r="Q35" s="32">
        <v>23</v>
      </c>
      <c r="R35" s="32">
        <v>9</v>
      </c>
      <c r="S35" s="32">
        <v>14</v>
      </c>
      <c r="T35" s="32">
        <v>7</v>
      </c>
      <c r="U35" s="31">
        <v>1</v>
      </c>
      <c r="V35" s="31">
        <v>6</v>
      </c>
      <c r="W35" s="32">
        <v>16</v>
      </c>
      <c r="X35" s="31">
        <v>8</v>
      </c>
      <c r="Y35" s="31">
        <v>8</v>
      </c>
      <c r="Z35" s="68" t="s">
        <v>800</v>
      </c>
      <c r="AA35" s="68" t="s">
        <v>800</v>
      </c>
      <c r="AB35" s="68" t="s">
        <v>800</v>
      </c>
      <c r="AC35" s="36">
        <v>16</v>
      </c>
      <c r="AD35" s="67"/>
      <c r="AE35" s="67"/>
      <c r="AF35" s="67"/>
      <c r="AG35" s="67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36">
        <v>16</v>
      </c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36">
        <v>16</v>
      </c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</row>
    <row r="36" spans="1:107" s="4" customFormat="1" ht="15.75" customHeight="1">
      <c r="A36" s="38" t="s">
        <v>802</v>
      </c>
      <c r="B36" s="36">
        <v>17</v>
      </c>
      <c r="C36" s="32">
        <f t="shared" ref="C36:C39" si="31">+F36+I36+L36+Q36</f>
        <v>1181</v>
      </c>
      <c r="D36" s="32">
        <f t="shared" ref="D36:D39" si="32">+G36+J36+M36+R36</f>
        <v>282</v>
      </c>
      <c r="E36" s="32">
        <f t="shared" ref="E36:E39" si="33">+H36+K36+N36+S36</f>
        <v>899</v>
      </c>
      <c r="F36" s="32">
        <v>60</v>
      </c>
      <c r="G36" s="36">
        <v>31</v>
      </c>
      <c r="H36" s="31">
        <v>29</v>
      </c>
      <c r="I36" s="32">
        <v>57</v>
      </c>
      <c r="J36" s="31">
        <v>11</v>
      </c>
      <c r="K36" s="31">
        <v>46</v>
      </c>
      <c r="L36" s="32">
        <v>69</v>
      </c>
      <c r="M36" s="57">
        <v>7</v>
      </c>
      <c r="N36" s="57">
        <v>62</v>
      </c>
      <c r="O36" s="38" t="s">
        <v>802</v>
      </c>
      <c r="P36" s="36">
        <v>17</v>
      </c>
      <c r="Q36" s="32">
        <v>995</v>
      </c>
      <c r="R36" s="32">
        <v>233</v>
      </c>
      <c r="S36" s="32">
        <v>762</v>
      </c>
      <c r="T36" s="32">
        <v>372</v>
      </c>
      <c r="U36" s="31">
        <v>57</v>
      </c>
      <c r="V36" s="31">
        <v>315</v>
      </c>
      <c r="W36" s="32">
        <v>623</v>
      </c>
      <c r="X36" s="31">
        <v>176</v>
      </c>
      <c r="Y36" s="31">
        <v>447</v>
      </c>
      <c r="Z36" s="68" t="s">
        <v>800</v>
      </c>
      <c r="AA36" s="68" t="s">
        <v>800</v>
      </c>
      <c r="AB36" s="68" t="s">
        <v>800</v>
      </c>
      <c r="AC36" s="36">
        <v>17</v>
      </c>
      <c r="AD36" s="67"/>
      <c r="AE36" s="67"/>
      <c r="AF36" s="67"/>
      <c r="AG36" s="67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36">
        <v>17</v>
      </c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36">
        <v>17</v>
      </c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</row>
    <row r="37" spans="1:107" s="4" customFormat="1" ht="15.75" customHeight="1">
      <c r="A37" s="38" t="s">
        <v>803</v>
      </c>
      <c r="B37" s="36">
        <v>18</v>
      </c>
      <c r="C37" s="32">
        <f t="shared" si="31"/>
        <v>1240</v>
      </c>
      <c r="D37" s="32">
        <f t="shared" si="32"/>
        <v>500</v>
      </c>
      <c r="E37" s="32">
        <f t="shared" si="33"/>
        <v>740</v>
      </c>
      <c r="F37" s="32">
        <v>10</v>
      </c>
      <c r="G37" s="36">
        <v>5</v>
      </c>
      <c r="H37" s="31">
        <v>5</v>
      </c>
      <c r="I37" s="32">
        <v>18</v>
      </c>
      <c r="J37" s="31">
        <v>4</v>
      </c>
      <c r="K37" s="31">
        <v>14</v>
      </c>
      <c r="L37" s="32">
        <v>26</v>
      </c>
      <c r="M37" s="57">
        <v>14</v>
      </c>
      <c r="N37" s="57">
        <v>12</v>
      </c>
      <c r="O37" s="38" t="s">
        <v>803</v>
      </c>
      <c r="P37" s="36">
        <v>18</v>
      </c>
      <c r="Q37" s="32">
        <v>1186</v>
      </c>
      <c r="R37" s="32">
        <v>477</v>
      </c>
      <c r="S37" s="32">
        <v>709</v>
      </c>
      <c r="T37" s="32">
        <v>388</v>
      </c>
      <c r="U37" s="31">
        <v>90</v>
      </c>
      <c r="V37" s="31">
        <v>298</v>
      </c>
      <c r="W37" s="32">
        <v>798</v>
      </c>
      <c r="X37" s="31">
        <v>387</v>
      </c>
      <c r="Y37" s="31">
        <v>411</v>
      </c>
      <c r="Z37" s="68" t="s">
        <v>800</v>
      </c>
      <c r="AA37" s="68" t="s">
        <v>800</v>
      </c>
      <c r="AB37" s="68" t="s">
        <v>800</v>
      </c>
      <c r="AC37" s="36">
        <v>18</v>
      </c>
      <c r="AD37" s="67"/>
      <c r="AE37" s="67"/>
      <c r="AF37" s="67"/>
      <c r="AG37" s="67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36">
        <v>18</v>
      </c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36">
        <v>18</v>
      </c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</row>
    <row r="38" spans="1:107" s="4" customFormat="1" ht="15.75" customHeight="1">
      <c r="A38" s="38" t="s">
        <v>804</v>
      </c>
      <c r="B38" s="36">
        <v>19</v>
      </c>
      <c r="C38" s="32">
        <f t="shared" si="31"/>
        <v>120</v>
      </c>
      <c r="D38" s="32">
        <f t="shared" si="32"/>
        <v>87</v>
      </c>
      <c r="E38" s="32">
        <f t="shared" si="33"/>
        <v>33</v>
      </c>
      <c r="F38" s="32">
        <v>0</v>
      </c>
      <c r="G38" s="36">
        <v>0</v>
      </c>
      <c r="H38" s="31">
        <v>0</v>
      </c>
      <c r="I38" s="32">
        <v>0</v>
      </c>
      <c r="J38" s="31">
        <v>0</v>
      </c>
      <c r="K38" s="31">
        <v>0</v>
      </c>
      <c r="L38" s="32">
        <v>0</v>
      </c>
      <c r="M38" s="57">
        <v>0</v>
      </c>
      <c r="N38" s="57">
        <v>0</v>
      </c>
      <c r="O38" s="38" t="s">
        <v>804</v>
      </c>
      <c r="P38" s="36">
        <v>19</v>
      </c>
      <c r="Q38" s="32">
        <v>120</v>
      </c>
      <c r="R38" s="32">
        <v>87</v>
      </c>
      <c r="S38" s="32">
        <v>33</v>
      </c>
      <c r="T38" s="32">
        <v>8</v>
      </c>
      <c r="U38" s="31">
        <v>2</v>
      </c>
      <c r="V38" s="31">
        <v>6</v>
      </c>
      <c r="W38" s="32">
        <v>112</v>
      </c>
      <c r="X38" s="31">
        <v>85</v>
      </c>
      <c r="Y38" s="31">
        <v>27</v>
      </c>
      <c r="Z38" s="68" t="s">
        <v>800</v>
      </c>
      <c r="AA38" s="68" t="s">
        <v>800</v>
      </c>
      <c r="AB38" s="68" t="s">
        <v>800</v>
      </c>
      <c r="AC38" s="36">
        <v>19</v>
      </c>
      <c r="AD38" s="67"/>
      <c r="AE38" s="67"/>
      <c r="AF38" s="67"/>
      <c r="AG38" s="67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36">
        <v>19</v>
      </c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36">
        <v>19</v>
      </c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</row>
    <row r="39" spans="1:107" s="4" customFormat="1" ht="15.75" customHeight="1">
      <c r="A39" s="38" t="s">
        <v>805</v>
      </c>
      <c r="B39" s="36">
        <v>20</v>
      </c>
      <c r="C39" s="32">
        <f t="shared" si="31"/>
        <v>27</v>
      </c>
      <c r="D39" s="32">
        <f t="shared" si="32"/>
        <v>21</v>
      </c>
      <c r="E39" s="32">
        <f t="shared" si="33"/>
        <v>6</v>
      </c>
      <c r="F39" s="32">
        <v>0</v>
      </c>
      <c r="G39" s="36">
        <v>0</v>
      </c>
      <c r="H39" s="31">
        <v>0</v>
      </c>
      <c r="I39" s="32">
        <v>0</v>
      </c>
      <c r="J39" s="31">
        <v>0</v>
      </c>
      <c r="K39" s="31">
        <v>0</v>
      </c>
      <c r="L39" s="32">
        <v>0</v>
      </c>
      <c r="M39" s="57">
        <v>0</v>
      </c>
      <c r="N39" s="57">
        <v>0</v>
      </c>
      <c r="O39" s="38" t="s">
        <v>805</v>
      </c>
      <c r="P39" s="36">
        <v>20</v>
      </c>
      <c r="Q39" s="32">
        <v>27</v>
      </c>
      <c r="R39" s="32">
        <v>21</v>
      </c>
      <c r="S39" s="32">
        <v>6</v>
      </c>
      <c r="T39" s="32">
        <v>0</v>
      </c>
      <c r="U39" s="31">
        <v>0</v>
      </c>
      <c r="V39" s="31">
        <v>0</v>
      </c>
      <c r="W39" s="32">
        <v>27</v>
      </c>
      <c r="X39" s="31">
        <v>21</v>
      </c>
      <c r="Y39" s="31">
        <v>6</v>
      </c>
      <c r="Z39" s="68" t="s">
        <v>800</v>
      </c>
      <c r="AA39" s="68" t="s">
        <v>800</v>
      </c>
      <c r="AB39" s="68" t="s">
        <v>800</v>
      </c>
      <c r="AC39" s="36">
        <v>20</v>
      </c>
      <c r="AD39" s="67"/>
      <c r="AE39" s="67"/>
      <c r="AF39" s="67"/>
      <c r="AG39" s="67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36">
        <v>20</v>
      </c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36">
        <v>20</v>
      </c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</row>
    <row r="40" spans="1:107" ht="31.5" customHeight="1">
      <c r="A40" s="30" t="s">
        <v>806</v>
      </c>
      <c r="B40" s="36">
        <v>21</v>
      </c>
      <c r="C40" s="32">
        <v>2263</v>
      </c>
      <c r="D40" s="32">
        <v>765</v>
      </c>
      <c r="E40" s="32">
        <v>1498</v>
      </c>
      <c r="F40" s="32">
        <v>31</v>
      </c>
      <c r="G40" s="36">
        <v>15</v>
      </c>
      <c r="H40" s="31">
        <v>16</v>
      </c>
      <c r="I40" s="32">
        <v>38</v>
      </c>
      <c r="J40" s="31">
        <v>8</v>
      </c>
      <c r="K40" s="31">
        <v>30</v>
      </c>
      <c r="L40" s="32">
        <v>49</v>
      </c>
      <c r="M40" s="57">
        <v>10</v>
      </c>
      <c r="N40" s="57">
        <v>39</v>
      </c>
      <c r="O40" s="30" t="s">
        <v>806</v>
      </c>
      <c r="P40" s="36">
        <v>21</v>
      </c>
      <c r="Q40" s="32">
        <v>2145</v>
      </c>
      <c r="R40" s="32">
        <v>732</v>
      </c>
      <c r="S40" s="32">
        <v>1413</v>
      </c>
      <c r="T40" s="32">
        <v>740</v>
      </c>
      <c r="U40" s="31">
        <v>142</v>
      </c>
      <c r="V40" s="31">
        <v>598</v>
      </c>
      <c r="W40" s="32">
        <v>1405</v>
      </c>
      <c r="X40" s="31">
        <v>590</v>
      </c>
      <c r="Y40" s="31">
        <v>815</v>
      </c>
      <c r="Z40" s="68" t="s">
        <v>800</v>
      </c>
      <c r="AA40" s="68" t="s">
        <v>800</v>
      </c>
      <c r="AB40" s="68" t="s">
        <v>800</v>
      </c>
      <c r="AC40" s="36">
        <v>21</v>
      </c>
      <c r="AD40" s="31" t="s">
        <v>807</v>
      </c>
      <c r="AE40" s="31"/>
      <c r="AF40" s="31" t="s">
        <v>807</v>
      </c>
      <c r="AG40" s="31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36">
        <v>21</v>
      </c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36">
        <v>21</v>
      </c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4"/>
      <c r="CU40" s="4"/>
      <c r="CV40" s="4"/>
      <c r="CW40" s="4"/>
      <c r="CX40" s="4"/>
      <c r="CY40" s="4"/>
      <c r="CZ40" s="4"/>
      <c r="DA40" s="4"/>
      <c r="DB40" s="4"/>
      <c r="DC40" s="4"/>
    </row>
    <row r="41" spans="1:107" ht="25.5">
      <c r="A41" s="30" t="s">
        <v>808</v>
      </c>
      <c r="B41" s="36">
        <v>22</v>
      </c>
      <c r="C41" s="32">
        <v>1150</v>
      </c>
      <c r="D41" s="32">
        <v>339</v>
      </c>
      <c r="E41" s="32">
        <v>811</v>
      </c>
      <c r="F41" s="37">
        <v>32</v>
      </c>
      <c r="G41" s="37">
        <v>16</v>
      </c>
      <c r="H41" s="37">
        <v>16</v>
      </c>
      <c r="I41" s="37">
        <v>40</v>
      </c>
      <c r="J41" s="37">
        <v>11</v>
      </c>
      <c r="K41" s="37">
        <v>29</v>
      </c>
      <c r="L41" s="37">
        <v>60</v>
      </c>
      <c r="M41" s="37">
        <v>10</v>
      </c>
      <c r="N41" s="37">
        <v>50</v>
      </c>
      <c r="O41" s="30" t="s">
        <v>808</v>
      </c>
      <c r="P41" s="36">
        <v>22</v>
      </c>
      <c r="Q41" s="32">
        <v>1018</v>
      </c>
      <c r="R41" s="32">
        <v>302</v>
      </c>
      <c r="S41" s="32">
        <v>716</v>
      </c>
      <c r="T41" s="32">
        <v>415</v>
      </c>
      <c r="U41" s="31">
        <v>76</v>
      </c>
      <c r="V41" s="31">
        <v>339</v>
      </c>
      <c r="W41" s="32">
        <v>603</v>
      </c>
      <c r="X41" s="31">
        <v>226</v>
      </c>
      <c r="Y41" s="31">
        <v>377</v>
      </c>
      <c r="Z41" s="68" t="s">
        <v>800</v>
      </c>
      <c r="AA41" s="68" t="s">
        <v>800</v>
      </c>
      <c r="AB41" s="68" t="s">
        <v>800</v>
      </c>
      <c r="AC41" s="36">
        <v>22</v>
      </c>
      <c r="AD41" s="67"/>
      <c r="AE41" s="67"/>
      <c r="AF41" s="67"/>
      <c r="AG41" s="67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36">
        <v>22</v>
      </c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36">
        <v>22</v>
      </c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4"/>
      <c r="CU41" s="4"/>
      <c r="CV41" s="4"/>
      <c r="CW41" s="4"/>
      <c r="CX41" s="4"/>
      <c r="CY41" s="4"/>
      <c r="CZ41" s="4"/>
      <c r="DA41" s="4"/>
      <c r="DB41" s="4"/>
      <c r="DC41" s="4"/>
    </row>
    <row r="42" spans="1:107" ht="15" customHeight="1">
      <c r="A42" s="33" t="s">
        <v>809</v>
      </c>
      <c r="B42" s="36">
        <v>23</v>
      </c>
      <c r="C42" s="32">
        <v>110</v>
      </c>
      <c r="D42" s="32">
        <v>33</v>
      </c>
      <c r="E42" s="32">
        <v>77</v>
      </c>
      <c r="F42" s="32">
        <v>17</v>
      </c>
      <c r="G42" s="36">
        <v>7</v>
      </c>
      <c r="H42" s="31">
        <v>10</v>
      </c>
      <c r="I42" s="32">
        <v>16</v>
      </c>
      <c r="J42" s="31">
        <v>3</v>
      </c>
      <c r="K42" s="31">
        <v>13</v>
      </c>
      <c r="L42" s="32">
        <v>9</v>
      </c>
      <c r="M42" s="31">
        <v>2</v>
      </c>
      <c r="N42" s="31">
        <v>7</v>
      </c>
      <c r="O42" s="33" t="s">
        <v>809</v>
      </c>
      <c r="P42" s="36">
        <v>23</v>
      </c>
      <c r="Q42" s="32">
        <v>68</v>
      </c>
      <c r="R42" s="32">
        <v>21</v>
      </c>
      <c r="S42" s="32">
        <v>47</v>
      </c>
      <c r="T42" s="32">
        <v>16</v>
      </c>
      <c r="U42" s="31">
        <v>2</v>
      </c>
      <c r="V42" s="31">
        <v>14</v>
      </c>
      <c r="W42" s="32">
        <v>52</v>
      </c>
      <c r="X42" s="31">
        <v>19</v>
      </c>
      <c r="Y42" s="31">
        <v>33</v>
      </c>
      <c r="Z42" s="68" t="s">
        <v>800</v>
      </c>
      <c r="AA42" s="68" t="s">
        <v>800</v>
      </c>
      <c r="AB42" s="68" t="s">
        <v>800</v>
      </c>
      <c r="AC42" s="36">
        <v>23</v>
      </c>
      <c r="AD42" s="67"/>
      <c r="AE42" s="67"/>
      <c r="AF42" s="67"/>
      <c r="AG42" s="67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36">
        <v>23</v>
      </c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36">
        <v>23</v>
      </c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4"/>
      <c r="CU42" s="4"/>
      <c r="CV42" s="4"/>
      <c r="CW42" s="4"/>
      <c r="CX42" s="4"/>
      <c r="CY42" s="4"/>
      <c r="CZ42" s="4"/>
      <c r="DA42" s="4"/>
      <c r="DB42" s="4"/>
      <c r="DC42" s="4"/>
    </row>
    <row r="43" spans="1:107" ht="15" customHeight="1">
      <c r="A43" s="33" t="s">
        <v>810</v>
      </c>
      <c r="B43" s="36">
        <v>24</v>
      </c>
      <c r="C43" s="32">
        <v>345</v>
      </c>
      <c r="D43" s="32">
        <v>81</v>
      </c>
      <c r="E43" s="32">
        <v>264</v>
      </c>
      <c r="F43" s="32">
        <v>14</v>
      </c>
      <c r="G43" s="36">
        <v>9</v>
      </c>
      <c r="H43" s="31">
        <v>5</v>
      </c>
      <c r="I43" s="32">
        <v>14</v>
      </c>
      <c r="J43" s="31">
        <v>5</v>
      </c>
      <c r="K43" s="31">
        <v>9</v>
      </c>
      <c r="L43" s="32">
        <v>35</v>
      </c>
      <c r="M43" s="31">
        <v>4</v>
      </c>
      <c r="N43" s="31">
        <v>31</v>
      </c>
      <c r="O43" s="33" t="s">
        <v>810</v>
      </c>
      <c r="P43" s="36">
        <v>24</v>
      </c>
      <c r="Q43" s="32">
        <v>282</v>
      </c>
      <c r="R43" s="32">
        <v>63</v>
      </c>
      <c r="S43" s="32">
        <v>219</v>
      </c>
      <c r="T43" s="32">
        <v>124</v>
      </c>
      <c r="U43" s="31">
        <v>20</v>
      </c>
      <c r="V43" s="31">
        <v>104</v>
      </c>
      <c r="W43" s="32">
        <v>158</v>
      </c>
      <c r="X43" s="31">
        <v>43</v>
      </c>
      <c r="Y43" s="31">
        <v>115</v>
      </c>
      <c r="Z43" s="68" t="s">
        <v>800</v>
      </c>
      <c r="AA43" s="68" t="s">
        <v>800</v>
      </c>
      <c r="AB43" s="68" t="s">
        <v>800</v>
      </c>
      <c r="AC43" s="36">
        <v>24</v>
      </c>
      <c r="AD43" s="67"/>
      <c r="AE43" s="67"/>
      <c r="AF43" s="67"/>
      <c r="AG43" s="67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36">
        <v>24</v>
      </c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36">
        <v>24</v>
      </c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4"/>
      <c r="CU43" s="4"/>
      <c r="CV43" s="4"/>
      <c r="CW43" s="4"/>
      <c r="CX43" s="4"/>
      <c r="CY43" s="4"/>
      <c r="CZ43" s="4"/>
      <c r="DA43" s="4"/>
      <c r="DB43" s="4"/>
      <c r="DC43" s="4"/>
    </row>
    <row r="44" spans="1:107" ht="15" customHeight="1">
      <c r="A44" s="33" t="s">
        <v>811</v>
      </c>
      <c r="B44" s="36">
        <v>25</v>
      </c>
      <c r="C44" s="32">
        <v>695</v>
      </c>
      <c r="D44" s="32">
        <v>225</v>
      </c>
      <c r="E44" s="32">
        <v>470</v>
      </c>
      <c r="F44" s="32">
        <v>1</v>
      </c>
      <c r="G44" s="36">
        <v>0</v>
      </c>
      <c r="H44" s="31">
        <v>1</v>
      </c>
      <c r="I44" s="32">
        <v>10</v>
      </c>
      <c r="J44" s="31">
        <v>3</v>
      </c>
      <c r="K44" s="31">
        <v>7</v>
      </c>
      <c r="L44" s="32">
        <v>16</v>
      </c>
      <c r="M44" s="31">
        <v>4</v>
      </c>
      <c r="N44" s="31">
        <v>12</v>
      </c>
      <c r="O44" s="33" t="s">
        <v>811</v>
      </c>
      <c r="P44" s="36">
        <v>25</v>
      </c>
      <c r="Q44" s="32">
        <v>668</v>
      </c>
      <c r="R44" s="32">
        <v>218</v>
      </c>
      <c r="S44" s="32">
        <v>450</v>
      </c>
      <c r="T44" s="32">
        <v>275</v>
      </c>
      <c r="U44" s="31">
        <v>54</v>
      </c>
      <c r="V44" s="31">
        <v>221</v>
      </c>
      <c r="W44" s="32">
        <v>393</v>
      </c>
      <c r="X44" s="31">
        <v>164</v>
      </c>
      <c r="Y44" s="31">
        <v>229</v>
      </c>
      <c r="Z44" s="68" t="s">
        <v>800</v>
      </c>
      <c r="AA44" s="68" t="s">
        <v>800</v>
      </c>
      <c r="AB44" s="68" t="s">
        <v>800</v>
      </c>
      <c r="AC44" s="36">
        <v>25</v>
      </c>
      <c r="AD44" s="67"/>
      <c r="AE44" s="67"/>
      <c r="AF44" s="67"/>
      <c r="AG44" s="67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36">
        <v>25</v>
      </c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36">
        <v>25</v>
      </c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4"/>
      <c r="CU44" s="4"/>
      <c r="CV44" s="4"/>
      <c r="CW44" s="4"/>
      <c r="CX44" s="4"/>
      <c r="CY44" s="4"/>
      <c r="CZ44" s="4"/>
      <c r="DA44" s="4"/>
      <c r="DB44" s="4"/>
      <c r="DC44" s="4"/>
    </row>
    <row r="45" spans="1:107" ht="25.5">
      <c r="A45" s="30" t="s">
        <v>812</v>
      </c>
      <c r="B45" s="36">
        <v>26</v>
      </c>
      <c r="C45" s="32">
        <v>2308</v>
      </c>
      <c r="D45" s="32">
        <v>803</v>
      </c>
      <c r="E45" s="32">
        <v>1505</v>
      </c>
      <c r="F45" s="32">
        <v>13</v>
      </c>
      <c r="G45" s="32">
        <v>7</v>
      </c>
      <c r="H45" s="32">
        <v>6</v>
      </c>
      <c r="I45" s="32">
        <v>20</v>
      </c>
      <c r="J45" s="32">
        <v>5</v>
      </c>
      <c r="K45" s="32">
        <v>15</v>
      </c>
      <c r="L45" s="32">
        <v>31</v>
      </c>
      <c r="M45" s="32">
        <v>6</v>
      </c>
      <c r="N45" s="32">
        <v>25</v>
      </c>
      <c r="O45" s="30" t="s">
        <v>812</v>
      </c>
      <c r="P45" s="36">
        <v>26</v>
      </c>
      <c r="Q45" s="32">
        <v>2244</v>
      </c>
      <c r="R45" s="32">
        <v>785</v>
      </c>
      <c r="S45" s="32">
        <v>1459</v>
      </c>
      <c r="T45" s="32">
        <v>741</v>
      </c>
      <c r="U45" s="31">
        <v>144</v>
      </c>
      <c r="V45" s="31">
        <v>597</v>
      </c>
      <c r="W45" s="32">
        <v>1503</v>
      </c>
      <c r="X45" s="31">
        <v>641</v>
      </c>
      <c r="Y45" s="31">
        <v>862</v>
      </c>
      <c r="Z45" s="68" t="s">
        <v>800</v>
      </c>
      <c r="AA45" s="68" t="s">
        <v>800</v>
      </c>
      <c r="AB45" s="68" t="s">
        <v>800</v>
      </c>
      <c r="AC45" s="36">
        <v>26</v>
      </c>
      <c r="AD45" s="67"/>
      <c r="AE45" s="67"/>
      <c r="AF45" s="67"/>
      <c r="AG45" s="67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36">
        <v>26</v>
      </c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36">
        <v>26</v>
      </c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4"/>
      <c r="CU45" s="4"/>
      <c r="CV45" s="4"/>
      <c r="CW45" s="4"/>
      <c r="CX45" s="4"/>
      <c r="CY45" s="4"/>
      <c r="CZ45" s="4"/>
      <c r="DA45" s="4"/>
      <c r="DB45" s="4"/>
      <c r="DC45" s="4"/>
    </row>
    <row r="46" spans="1:107" ht="15.75" customHeight="1">
      <c r="A46" s="38" t="s">
        <v>813</v>
      </c>
      <c r="B46" s="36">
        <v>27</v>
      </c>
      <c r="C46" s="32">
        <v>54</v>
      </c>
      <c r="D46" s="32">
        <v>25</v>
      </c>
      <c r="E46" s="32">
        <v>29</v>
      </c>
      <c r="F46" s="32">
        <v>2</v>
      </c>
      <c r="G46" s="36">
        <v>1</v>
      </c>
      <c r="H46" s="31">
        <v>1</v>
      </c>
      <c r="I46" s="32">
        <v>2</v>
      </c>
      <c r="J46" s="31">
        <v>1</v>
      </c>
      <c r="K46" s="31">
        <v>1</v>
      </c>
      <c r="L46" s="32">
        <v>0</v>
      </c>
      <c r="M46" s="31">
        <v>0</v>
      </c>
      <c r="N46" s="31">
        <v>0</v>
      </c>
      <c r="O46" s="38" t="s">
        <v>813</v>
      </c>
      <c r="P46" s="36">
        <v>27</v>
      </c>
      <c r="Q46" s="32">
        <v>50</v>
      </c>
      <c r="R46" s="32">
        <v>23</v>
      </c>
      <c r="S46" s="32">
        <v>27</v>
      </c>
      <c r="T46" s="32" t="s">
        <v>807</v>
      </c>
      <c r="U46" s="31" t="s">
        <v>807</v>
      </c>
      <c r="V46" s="31" t="s">
        <v>807</v>
      </c>
      <c r="W46" s="32">
        <v>50</v>
      </c>
      <c r="X46" s="31">
        <v>23</v>
      </c>
      <c r="Y46" s="31">
        <v>27</v>
      </c>
      <c r="Z46" s="68" t="s">
        <v>800</v>
      </c>
      <c r="AA46" s="68" t="s">
        <v>800</v>
      </c>
      <c r="AB46" s="68" t="s">
        <v>800</v>
      </c>
      <c r="AC46" s="36">
        <v>27</v>
      </c>
      <c r="AD46" s="67"/>
      <c r="AE46" s="67"/>
      <c r="AF46" s="67"/>
      <c r="AG46" s="67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36">
        <v>27</v>
      </c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36">
        <v>27</v>
      </c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4"/>
      <c r="CU46" s="4"/>
      <c r="CV46" s="4"/>
      <c r="CW46" s="4"/>
      <c r="CX46" s="4"/>
      <c r="CY46" s="4"/>
      <c r="CZ46" s="4"/>
      <c r="DA46" s="4"/>
      <c r="DB46" s="4"/>
      <c r="DC46" s="4"/>
    </row>
    <row r="47" spans="1:107" ht="15.75" customHeight="1">
      <c r="A47" s="38" t="s">
        <v>814</v>
      </c>
      <c r="B47" s="36">
        <v>28</v>
      </c>
      <c r="C47" s="32">
        <v>454</v>
      </c>
      <c r="D47" s="32">
        <v>117</v>
      </c>
      <c r="E47" s="32">
        <v>337</v>
      </c>
      <c r="F47" s="32">
        <v>2</v>
      </c>
      <c r="G47" s="36">
        <v>1</v>
      </c>
      <c r="H47" s="31">
        <v>1</v>
      </c>
      <c r="I47" s="32">
        <v>10</v>
      </c>
      <c r="J47" s="31">
        <v>3</v>
      </c>
      <c r="K47" s="31">
        <v>7</v>
      </c>
      <c r="L47" s="32">
        <v>13</v>
      </c>
      <c r="M47" s="31">
        <v>2</v>
      </c>
      <c r="N47" s="31">
        <v>11</v>
      </c>
      <c r="O47" s="38" t="s">
        <v>814</v>
      </c>
      <c r="P47" s="36">
        <v>28</v>
      </c>
      <c r="Q47" s="32">
        <v>429</v>
      </c>
      <c r="R47" s="32">
        <v>111</v>
      </c>
      <c r="S47" s="32">
        <v>318</v>
      </c>
      <c r="T47" s="32">
        <v>166</v>
      </c>
      <c r="U47" s="31">
        <v>24</v>
      </c>
      <c r="V47" s="31">
        <v>142</v>
      </c>
      <c r="W47" s="32">
        <v>263</v>
      </c>
      <c r="X47" s="31">
        <v>87</v>
      </c>
      <c r="Y47" s="31">
        <v>176</v>
      </c>
      <c r="Z47" s="68" t="s">
        <v>800</v>
      </c>
      <c r="AA47" s="68" t="s">
        <v>800</v>
      </c>
      <c r="AB47" s="68" t="s">
        <v>800</v>
      </c>
      <c r="AC47" s="36">
        <v>28</v>
      </c>
      <c r="AD47" s="67"/>
      <c r="AE47" s="67"/>
      <c r="AF47" s="67"/>
      <c r="AG47" s="67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36">
        <v>28</v>
      </c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36">
        <v>28</v>
      </c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4"/>
      <c r="CU47" s="4"/>
      <c r="CV47" s="4"/>
      <c r="CW47" s="4"/>
      <c r="CX47" s="4"/>
      <c r="CY47" s="4"/>
      <c r="CZ47" s="4"/>
      <c r="DA47" s="4"/>
      <c r="DB47" s="4"/>
      <c r="DC47" s="4"/>
    </row>
    <row r="48" spans="1:107" ht="15.75" customHeight="1">
      <c r="A48" s="39" t="s">
        <v>815</v>
      </c>
      <c r="B48" s="36">
        <v>29</v>
      </c>
      <c r="C48" s="32">
        <v>1436</v>
      </c>
      <c r="D48" s="32">
        <v>530</v>
      </c>
      <c r="E48" s="32">
        <v>906</v>
      </c>
      <c r="F48" s="32">
        <v>9</v>
      </c>
      <c r="G48" s="36">
        <v>5</v>
      </c>
      <c r="H48" s="31">
        <v>4</v>
      </c>
      <c r="I48" s="32">
        <v>8</v>
      </c>
      <c r="J48" s="31">
        <v>1</v>
      </c>
      <c r="K48" s="31">
        <v>7</v>
      </c>
      <c r="L48" s="32">
        <v>15</v>
      </c>
      <c r="M48" s="31">
        <v>4</v>
      </c>
      <c r="N48" s="31">
        <v>11</v>
      </c>
      <c r="O48" s="39" t="s">
        <v>815</v>
      </c>
      <c r="P48" s="36">
        <v>29</v>
      </c>
      <c r="Q48" s="32">
        <v>1404</v>
      </c>
      <c r="R48" s="32">
        <v>520</v>
      </c>
      <c r="S48" s="32">
        <v>884</v>
      </c>
      <c r="T48" s="32">
        <v>468</v>
      </c>
      <c r="U48" s="31">
        <v>99</v>
      </c>
      <c r="V48" s="31">
        <v>369</v>
      </c>
      <c r="W48" s="32">
        <v>936</v>
      </c>
      <c r="X48" s="31">
        <v>421</v>
      </c>
      <c r="Y48" s="31">
        <v>515</v>
      </c>
      <c r="Z48" s="68" t="s">
        <v>800</v>
      </c>
      <c r="AA48" s="68" t="s">
        <v>800</v>
      </c>
      <c r="AB48" s="68" t="s">
        <v>800</v>
      </c>
      <c r="AC48" s="36">
        <v>29</v>
      </c>
      <c r="AD48" s="67"/>
      <c r="AE48" s="67"/>
      <c r="AF48" s="67"/>
      <c r="AG48" s="67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36">
        <v>29</v>
      </c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36">
        <v>29</v>
      </c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4"/>
      <c r="CU48" s="4"/>
      <c r="CV48" s="4"/>
      <c r="CW48" s="4"/>
      <c r="CX48" s="4"/>
      <c r="CY48" s="4"/>
      <c r="CZ48" s="4"/>
      <c r="DA48" s="4"/>
      <c r="DB48" s="4"/>
      <c r="DC48" s="4"/>
    </row>
    <row r="49" spans="1:107" ht="15.75" customHeight="1">
      <c r="A49" s="38" t="s">
        <v>816</v>
      </c>
      <c r="B49" s="36">
        <v>30</v>
      </c>
      <c r="C49" s="32">
        <v>364</v>
      </c>
      <c r="D49" s="32">
        <v>131</v>
      </c>
      <c r="E49" s="32">
        <v>233</v>
      </c>
      <c r="F49" s="32">
        <v>0</v>
      </c>
      <c r="G49" s="36">
        <v>0</v>
      </c>
      <c r="H49" s="31">
        <v>0</v>
      </c>
      <c r="I49" s="32">
        <v>0</v>
      </c>
      <c r="J49" s="31">
        <v>0</v>
      </c>
      <c r="K49" s="31">
        <v>0</v>
      </c>
      <c r="L49" s="32">
        <v>3</v>
      </c>
      <c r="M49" s="31">
        <v>0</v>
      </c>
      <c r="N49" s="31">
        <v>3</v>
      </c>
      <c r="O49" s="38" t="s">
        <v>816</v>
      </c>
      <c r="P49" s="36">
        <v>30</v>
      </c>
      <c r="Q49" s="32">
        <v>361</v>
      </c>
      <c r="R49" s="32">
        <v>131</v>
      </c>
      <c r="S49" s="32">
        <v>230</v>
      </c>
      <c r="T49" s="32">
        <v>107</v>
      </c>
      <c r="U49" s="31">
        <v>21</v>
      </c>
      <c r="V49" s="31">
        <v>86</v>
      </c>
      <c r="W49" s="32">
        <v>254</v>
      </c>
      <c r="X49" s="31">
        <v>110</v>
      </c>
      <c r="Y49" s="31">
        <v>144</v>
      </c>
      <c r="Z49" s="68" t="s">
        <v>800</v>
      </c>
      <c r="AA49" s="68" t="s">
        <v>800</v>
      </c>
      <c r="AB49" s="68" t="s">
        <v>800</v>
      </c>
      <c r="AC49" s="36">
        <v>30</v>
      </c>
      <c r="AD49" s="67"/>
      <c r="AE49" s="67"/>
      <c r="AF49" s="67"/>
      <c r="AG49" s="67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36">
        <v>30</v>
      </c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36">
        <v>30</v>
      </c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4"/>
      <c r="CU49" s="4"/>
      <c r="CV49" s="4"/>
      <c r="CW49" s="4"/>
      <c r="CX49" s="4"/>
      <c r="CY49" s="4"/>
      <c r="CZ49" s="4"/>
      <c r="DA49" s="4"/>
      <c r="DB49" s="4"/>
      <c r="DC49" s="4"/>
    </row>
    <row r="50" spans="1:107" ht="25.5">
      <c r="A50" s="30" t="s">
        <v>817</v>
      </c>
      <c r="B50" s="36">
        <v>31</v>
      </c>
      <c r="C50" s="32">
        <f>SUM(C51:C52)</f>
        <v>766</v>
      </c>
      <c r="D50" s="32">
        <f t="shared" ref="D50:F50" si="34">SUM(D51:D52)</f>
        <v>255</v>
      </c>
      <c r="E50" s="32">
        <f t="shared" si="34"/>
        <v>511</v>
      </c>
      <c r="F50" s="32">
        <f t="shared" si="34"/>
        <v>56</v>
      </c>
      <c r="G50" s="32">
        <f t="shared" ref="G50:N50" si="35">SUM(G51:G52)</f>
        <v>18</v>
      </c>
      <c r="H50" s="32">
        <f t="shared" si="35"/>
        <v>38</v>
      </c>
      <c r="I50" s="32">
        <f t="shared" si="35"/>
        <v>0</v>
      </c>
      <c r="J50" s="32">
        <f t="shared" si="35"/>
        <v>0</v>
      </c>
      <c r="K50" s="32">
        <f t="shared" si="35"/>
        <v>0</v>
      </c>
      <c r="L50" s="32">
        <f t="shared" si="35"/>
        <v>100</v>
      </c>
      <c r="M50" s="32">
        <f t="shared" si="35"/>
        <v>24</v>
      </c>
      <c r="N50" s="32">
        <f t="shared" si="35"/>
        <v>76</v>
      </c>
      <c r="O50" s="30" t="s">
        <v>817</v>
      </c>
      <c r="P50" s="36">
        <v>31</v>
      </c>
      <c r="Q50" s="32">
        <f>+T50+W50</f>
        <v>610</v>
      </c>
      <c r="R50" s="32">
        <f>+U50+X50</f>
        <v>213</v>
      </c>
      <c r="S50" s="32">
        <f>+V50+Y50</f>
        <v>397</v>
      </c>
      <c r="T50" s="32">
        <f>U50+V50</f>
        <v>210</v>
      </c>
      <c r="U50" s="31">
        <f>+U51+U52</f>
        <v>18</v>
      </c>
      <c r="V50" s="31">
        <f>+V51+V52</f>
        <v>192</v>
      </c>
      <c r="W50" s="32">
        <f>+X50+Y50</f>
        <v>400</v>
      </c>
      <c r="X50" s="31">
        <f>+X51+X52</f>
        <v>195</v>
      </c>
      <c r="Y50" s="31">
        <f>+Y51+Y52</f>
        <v>205</v>
      </c>
      <c r="Z50" s="68" t="s">
        <v>800</v>
      </c>
      <c r="AA50" s="68" t="s">
        <v>800</v>
      </c>
      <c r="AB50" s="68" t="s">
        <v>800</v>
      </c>
      <c r="AC50" s="36">
        <v>31</v>
      </c>
      <c r="AD50" s="67"/>
      <c r="AE50" s="67"/>
      <c r="AF50" s="67"/>
      <c r="AG50" s="31" t="s">
        <v>807</v>
      </c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36">
        <v>31</v>
      </c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36">
        <v>31</v>
      </c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4"/>
      <c r="CU50" s="4"/>
      <c r="CV50" s="4"/>
      <c r="CW50" s="4"/>
      <c r="CX50" s="4"/>
      <c r="CY50" s="4"/>
      <c r="CZ50" s="4"/>
      <c r="DA50" s="4"/>
      <c r="DB50" s="4"/>
      <c r="DC50" s="4"/>
    </row>
    <row r="51" spans="1:107" ht="17.25" customHeight="1">
      <c r="A51" s="39" t="s">
        <v>818</v>
      </c>
      <c r="B51" s="36">
        <v>32</v>
      </c>
      <c r="C51" s="32">
        <f>+F51+I51+L51+Q51</f>
        <v>32</v>
      </c>
      <c r="D51" s="32">
        <f t="shared" ref="D51:D52" si="36">+G51+J51+M51+R51</f>
        <v>19</v>
      </c>
      <c r="E51" s="32">
        <f t="shared" ref="E51:E52" si="37">+H51+K51+N51+S51</f>
        <v>13</v>
      </c>
      <c r="F51" s="32">
        <v>10</v>
      </c>
      <c r="G51" s="36">
        <v>5</v>
      </c>
      <c r="H51" s="31">
        <v>5</v>
      </c>
      <c r="I51" s="32">
        <v>0</v>
      </c>
      <c r="J51" s="31"/>
      <c r="K51" s="31"/>
      <c r="L51" s="32">
        <v>5</v>
      </c>
      <c r="M51" s="31">
        <v>3</v>
      </c>
      <c r="N51" s="31">
        <v>2</v>
      </c>
      <c r="O51" s="58" t="s">
        <v>818</v>
      </c>
      <c r="P51" s="36">
        <v>32</v>
      </c>
      <c r="Q51" s="32">
        <v>17</v>
      </c>
      <c r="R51" s="32">
        <v>11</v>
      </c>
      <c r="S51" s="32">
        <v>6</v>
      </c>
      <c r="T51" s="32">
        <v>1</v>
      </c>
      <c r="U51" s="31">
        <v>0</v>
      </c>
      <c r="V51" s="31">
        <v>1</v>
      </c>
      <c r="W51" s="32">
        <v>16</v>
      </c>
      <c r="X51" s="31">
        <v>11</v>
      </c>
      <c r="Y51" s="31">
        <v>5</v>
      </c>
      <c r="Z51" s="68" t="s">
        <v>800</v>
      </c>
      <c r="AA51" s="68" t="s">
        <v>800</v>
      </c>
      <c r="AB51" s="68" t="s">
        <v>800</v>
      </c>
      <c r="AC51" s="36">
        <v>32</v>
      </c>
      <c r="AD51" s="67"/>
      <c r="AE51" s="67"/>
      <c r="AF51" s="67"/>
      <c r="AG51" s="31" t="s">
        <v>807</v>
      </c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36">
        <v>32</v>
      </c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36">
        <v>32</v>
      </c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4"/>
      <c r="CU51" s="4"/>
      <c r="CV51" s="4"/>
      <c r="CW51" s="4"/>
      <c r="CX51" s="4"/>
      <c r="CY51" s="4"/>
      <c r="CZ51" s="4"/>
      <c r="DA51" s="4"/>
      <c r="DB51" s="4"/>
      <c r="DC51" s="4"/>
    </row>
    <row r="52" spans="1:107" ht="17.25" customHeight="1">
      <c r="A52" s="39" t="s">
        <v>819</v>
      </c>
      <c r="B52" s="36">
        <v>33</v>
      </c>
      <c r="C52" s="32">
        <f>+F52+I52+L52+Q52</f>
        <v>734</v>
      </c>
      <c r="D52" s="32">
        <f t="shared" si="36"/>
        <v>236</v>
      </c>
      <c r="E52" s="32">
        <f t="shared" si="37"/>
        <v>498</v>
      </c>
      <c r="F52" s="32">
        <v>46</v>
      </c>
      <c r="G52" s="36">
        <v>13</v>
      </c>
      <c r="H52" s="31">
        <v>33</v>
      </c>
      <c r="I52" s="32">
        <v>0</v>
      </c>
      <c r="J52" s="31">
        <v>0</v>
      </c>
      <c r="K52" s="31">
        <v>0</v>
      </c>
      <c r="L52" s="32">
        <v>95</v>
      </c>
      <c r="M52" s="31">
        <v>21</v>
      </c>
      <c r="N52" s="31">
        <v>74</v>
      </c>
      <c r="O52" s="58" t="s">
        <v>819</v>
      </c>
      <c r="P52" s="36">
        <v>33</v>
      </c>
      <c r="Q52" s="32">
        <v>593</v>
      </c>
      <c r="R52" s="32">
        <v>202</v>
      </c>
      <c r="S52" s="32">
        <v>391</v>
      </c>
      <c r="T52" s="32">
        <v>209</v>
      </c>
      <c r="U52" s="31">
        <v>18</v>
      </c>
      <c r="V52" s="31">
        <v>191</v>
      </c>
      <c r="W52" s="32">
        <v>384</v>
      </c>
      <c r="X52" s="31">
        <v>184</v>
      </c>
      <c r="Y52" s="31">
        <v>200</v>
      </c>
      <c r="Z52" s="68" t="s">
        <v>800</v>
      </c>
      <c r="AA52" s="68" t="s">
        <v>800</v>
      </c>
      <c r="AB52" s="68" t="s">
        <v>800</v>
      </c>
      <c r="AC52" s="36">
        <v>33</v>
      </c>
      <c r="AD52" s="67"/>
      <c r="AE52" s="67"/>
      <c r="AF52" s="67"/>
      <c r="AG52" s="31" t="s">
        <v>807</v>
      </c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36">
        <v>33</v>
      </c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36">
        <v>33</v>
      </c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4"/>
      <c r="CU52" s="4"/>
      <c r="CV52" s="4"/>
      <c r="CW52" s="4"/>
      <c r="CX52" s="4"/>
      <c r="CY52" s="4"/>
      <c r="CZ52" s="4"/>
      <c r="DA52" s="4"/>
      <c r="DB52" s="4"/>
      <c r="DC52" s="4"/>
    </row>
    <row r="53" spans="1:107" ht="25.5">
      <c r="A53" s="30" t="s">
        <v>820</v>
      </c>
      <c r="B53" s="36">
        <v>34</v>
      </c>
      <c r="C53" s="32">
        <f>SUM(C54:C57)</f>
        <v>1190</v>
      </c>
      <c r="D53" s="32">
        <f t="shared" ref="D53:F53" si="38">SUM(D54:D57)</f>
        <v>438</v>
      </c>
      <c r="E53" s="32">
        <f t="shared" si="38"/>
        <v>752</v>
      </c>
      <c r="F53" s="32">
        <f t="shared" si="38"/>
        <v>47</v>
      </c>
      <c r="G53" s="32">
        <f t="shared" ref="G53:N53" si="39">SUM(G54:G57)</f>
        <v>19</v>
      </c>
      <c r="H53" s="32">
        <f t="shared" si="39"/>
        <v>28</v>
      </c>
      <c r="I53" s="32">
        <f t="shared" si="39"/>
        <v>63</v>
      </c>
      <c r="J53" s="32">
        <f t="shared" si="39"/>
        <v>13</v>
      </c>
      <c r="K53" s="32">
        <f t="shared" si="39"/>
        <v>50</v>
      </c>
      <c r="L53" s="32">
        <f t="shared" si="39"/>
        <v>102</v>
      </c>
      <c r="M53" s="32">
        <f t="shared" si="39"/>
        <v>27</v>
      </c>
      <c r="N53" s="32">
        <f t="shared" si="39"/>
        <v>75</v>
      </c>
      <c r="O53" s="30" t="s">
        <v>820</v>
      </c>
      <c r="P53" s="36">
        <v>34</v>
      </c>
      <c r="Q53" s="32">
        <f>+T53+W53</f>
        <v>978</v>
      </c>
      <c r="R53" s="32">
        <f>+U53+X53</f>
        <v>379</v>
      </c>
      <c r="S53" s="32">
        <f>+V53+Y53</f>
        <v>599</v>
      </c>
      <c r="T53" s="32">
        <f>U53+V53</f>
        <v>308</v>
      </c>
      <c r="U53" s="31">
        <f>SUM(U54:U57)</f>
        <v>48</v>
      </c>
      <c r="V53" s="31">
        <f>SUM(V54:V57)</f>
        <v>260</v>
      </c>
      <c r="W53" s="32">
        <f>+X53+Y53</f>
        <v>670</v>
      </c>
      <c r="X53" s="31">
        <f>SUM(X54:X57)</f>
        <v>331</v>
      </c>
      <c r="Y53" s="31">
        <f>SUM(Y54:Y57)</f>
        <v>339</v>
      </c>
      <c r="Z53" s="68" t="s">
        <v>800</v>
      </c>
      <c r="AA53" s="68" t="s">
        <v>800</v>
      </c>
      <c r="AB53" s="68" t="s">
        <v>800</v>
      </c>
      <c r="AC53" s="36">
        <v>34</v>
      </c>
      <c r="AD53" s="67"/>
      <c r="AE53" s="67"/>
      <c r="AF53" s="67"/>
      <c r="AG53" s="67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36">
        <v>34</v>
      </c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36">
        <v>34</v>
      </c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4"/>
      <c r="CU53" s="4"/>
      <c r="CV53" s="4"/>
      <c r="CW53" s="4"/>
      <c r="CX53" s="4"/>
      <c r="CY53" s="4"/>
      <c r="CZ53" s="4"/>
      <c r="DA53" s="4"/>
      <c r="DB53" s="4"/>
      <c r="DC53" s="4"/>
    </row>
    <row r="54" spans="1:107" ht="15" customHeight="1">
      <c r="A54" s="40" t="s">
        <v>821</v>
      </c>
      <c r="B54" s="36">
        <v>35</v>
      </c>
      <c r="C54" s="32">
        <f>+F54+I54+L54+Q54</f>
        <v>864</v>
      </c>
      <c r="D54" s="32">
        <f t="shared" ref="D54:D57" si="40">+G54+J54+M54+R54</f>
        <v>307</v>
      </c>
      <c r="E54" s="32">
        <f t="shared" ref="E54:E57" si="41">+H54+K54+N54+S54</f>
        <v>557</v>
      </c>
      <c r="F54" s="32">
        <v>28</v>
      </c>
      <c r="G54" s="36">
        <v>13</v>
      </c>
      <c r="H54" s="31">
        <v>15</v>
      </c>
      <c r="I54" s="32">
        <v>36</v>
      </c>
      <c r="J54" s="31">
        <v>7</v>
      </c>
      <c r="K54" s="31">
        <v>29</v>
      </c>
      <c r="L54" s="32">
        <v>68</v>
      </c>
      <c r="M54" s="31">
        <v>17</v>
      </c>
      <c r="N54" s="31">
        <v>51</v>
      </c>
      <c r="O54" s="40" t="s">
        <v>821</v>
      </c>
      <c r="P54" s="36">
        <v>35</v>
      </c>
      <c r="Q54" s="32">
        <v>732</v>
      </c>
      <c r="R54" s="32">
        <v>270</v>
      </c>
      <c r="S54" s="32">
        <v>462</v>
      </c>
      <c r="T54" s="32">
        <v>232</v>
      </c>
      <c r="U54" s="31">
        <v>40</v>
      </c>
      <c r="V54" s="31">
        <v>192</v>
      </c>
      <c r="W54" s="32">
        <v>500</v>
      </c>
      <c r="X54" s="31">
        <v>230</v>
      </c>
      <c r="Y54" s="31">
        <v>270</v>
      </c>
      <c r="Z54" s="68" t="s">
        <v>800</v>
      </c>
      <c r="AA54" s="68" t="s">
        <v>800</v>
      </c>
      <c r="AB54" s="68" t="s">
        <v>800</v>
      </c>
      <c r="AC54" s="36">
        <v>35</v>
      </c>
      <c r="AD54" s="67"/>
      <c r="AE54" s="67"/>
      <c r="AF54" s="67"/>
      <c r="AG54" s="67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36">
        <v>35</v>
      </c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36">
        <v>35</v>
      </c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4"/>
      <c r="CU54" s="4"/>
      <c r="CV54" s="4"/>
      <c r="CW54" s="4"/>
      <c r="CX54" s="4"/>
      <c r="CY54" s="4"/>
      <c r="CZ54" s="4"/>
      <c r="DA54" s="4"/>
      <c r="DB54" s="4"/>
      <c r="DC54" s="4"/>
    </row>
    <row r="55" spans="1:107" ht="15" customHeight="1">
      <c r="A55" s="40" t="s">
        <v>822</v>
      </c>
      <c r="B55" s="36">
        <v>36</v>
      </c>
      <c r="C55" s="32">
        <f>+F55+I55+L55+Q55</f>
        <v>185</v>
      </c>
      <c r="D55" s="32">
        <f t="shared" si="40"/>
        <v>80</v>
      </c>
      <c r="E55" s="32">
        <f t="shared" si="41"/>
        <v>105</v>
      </c>
      <c r="F55" s="32">
        <v>15</v>
      </c>
      <c r="G55" s="36">
        <v>4</v>
      </c>
      <c r="H55" s="31">
        <v>11</v>
      </c>
      <c r="I55" s="32">
        <v>20</v>
      </c>
      <c r="J55" s="31">
        <v>5</v>
      </c>
      <c r="K55" s="31">
        <v>15</v>
      </c>
      <c r="L55" s="32">
        <v>25</v>
      </c>
      <c r="M55" s="31">
        <v>8</v>
      </c>
      <c r="N55" s="31">
        <v>17</v>
      </c>
      <c r="O55" s="40" t="s">
        <v>822</v>
      </c>
      <c r="P55" s="36">
        <v>36</v>
      </c>
      <c r="Q55" s="32">
        <v>125</v>
      </c>
      <c r="R55" s="32">
        <v>63</v>
      </c>
      <c r="S55" s="32">
        <v>62</v>
      </c>
      <c r="T55" s="32">
        <v>44</v>
      </c>
      <c r="U55" s="31">
        <v>6</v>
      </c>
      <c r="V55" s="31">
        <v>38</v>
      </c>
      <c r="W55" s="32">
        <v>81</v>
      </c>
      <c r="X55" s="31">
        <v>57</v>
      </c>
      <c r="Y55" s="31">
        <v>24</v>
      </c>
      <c r="Z55" s="68" t="s">
        <v>800</v>
      </c>
      <c r="AA55" s="68" t="s">
        <v>800</v>
      </c>
      <c r="AB55" s="68" t="s">
        <v>800</v>
      </c>
      <c r="AC55" s="36">
        <v>36</v>
      </c>
      <c r="AD55" s="67"/>
      <c r="AE55" s="67"/>
      <c r="AF55" s="67"/>
      <c r="AG55" s="67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36">
        <v>36</v>
      </c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36">
        <v>36</v>
      </c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4"/>
      <c r="CU55" s="4"/>
      <c r="CV55" s="4"/>
      <c r="CW55" s="4"/>
      <c r="CX55" s="4"/>
      <c r="CY55" s="4"/>
      <c r="CZ55" s="4"/>
      <c r="DA55" s="4"/>
      <c r="DB55" s="4"/>
      <c r="DC55" s="4"/>
    </row>
    <row r="56" spans="1:107" ht="15" customHeight="1">
      <c r="A56" s="40" t="s">
        <v>823</v>
      </c>
      <c r="B56" s="36">
        <v>37</v>
      </c>
      <c r="C56" s="32">
        <f>+F56+I56+L56+Q56</f>
        <v>62</v>
      </c>
      <c r="D56" s="32">
        <f t="shared" si="40"/>
        <v>24</v>
      </c>
      <c r="E56" s="32">
        <f t="shared" si="41"/>
        <v>38</v>
      </c>
      <c r="F56" s="32">
        <v>1</v>
      </c>
      <c r="G56" s="36">
        <v>1</v>
      </c>
      <c r="H56" s="31">
        <v>0</v>
      </c>
      <c r="I56" s="32">
        <v>2</v>
      </c>
      <c r="J56" s="31">
        <v>0</v>
      </c>
      <c r="K56" s="31">
        <v>2</v>
      </c>
      <c r="L56" s="32">
        <v>5</v>
      </c>
      <c r="M56" s="31">
        <v>0</v>
      </c>
      <c r="N56" s="31">
        <v>5</v>
      </c>
      <c r="O56" s="40" t="s">
        <v>823</v>
      </c>
      <c r="P56" s="36">
        <v>37</v>
      </c>
      <c r="Q56" s="32">
        <v>54</v>
      </c>
      <c r="R56" s="32">
        <v>23</v>
      </c>
      <c r="S56" s="32">
        <v>31</v>
      </c>
      <c r="T56" s="32">
        <v>11</v>
      </c>
      <c r="U56" s="31">
        <v>1</v>
      </c>
      <c r="V56" s="31">
        <v>10</v>
      </c>
      <c r="W56" s="32">
        <v>43</v>
      </c>
      <c r="X56" s="31">
        <v>22</v>
      </c>
      <c r="Y56" s="31">
        <v>21</v>
      </c>
      <c r="Z56" s="68" t="s">
        <v>800</v>
      </c>
      <c r="AA56" s="68" t="s">
        <v>800</v>
      </c>
      <c r="AB56" s="68" t="s">
        <v>800</v>
      </c>
      <c r="AC56" s="36">
        <v>37</v>
      </c>
      <c r="AD56" s="67"/>
      <c r="AE56" s="67"/>
      <c r="AF56" s="67"/>
      <c r="AG56" s="67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36">
        <v>37</v>
      </c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36">
        <v>37</v>
      </c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4"/>
      <c r="CU56" s="4"/>
      <c r="CV56" s="4"/>
      <c r="CW56" s="4"/>
      <c r="CX56" s="4"/>
      <c r="CY56" s="4"/>
      <c r="CZ56" s="4"/>
      <c r="DA56" s="4"/>
      <c r="DB56" s="4"/>
      <c r="DC56" s="4"/>
    </row>
    <row r="57" spans="1:107" ht="15" customHeight="1">
      <c r="A57" s="41" t="s">
        <v>824</v>
      </c>
      <c r="B57" s="36">
        <v>38</v>
      </c>
      <c r="C57" s="32">
        <f>+F57+I57+L57+Q57</f>
        <v>79</v>
      </c>
      <c r="D57" s="32">
        <f t="shared" si="40"/>
        <v>27</v>
      </c>
      <c r="E57" s="32">
        <f t="shared" si="41"/>
        <v>52</v>
      </c>
      <c r="F57" s="32">
        <v>3</v>
      </c>
      <c r="G57" s="36">
        <v>1</v>
      </c>
      <c r="H57" s="31">
        <v>2</v>
      </c>
      <c r="I57" s="32">
        <v>5</v>
      </c>
      <c r="J57" s="31">
        <v>1</v>
      </c>
      <c r="K57" s="31">
        <v>4</v>
      </c>
      <c r="L57" s="32">
        <v>4</v>
      </c>
      <c r="M57" s="31">
        <v>2</v>
      </c>
      <c r="N57" s="31">
        <v>2</v>
      </c>
      <c r="O57" s="41" t="s">
        <v>824</v>
      </c>
      <c r="P57" s="36">
        <v>38</v>
      </c>
      <c r="Q57" s="32">
        <v>67</v>
      </c>
      <c r="R57" s="32">
        <v>23</v>
      </c>
      <c r="S57" s="32">
        <v>44</v>
      </c>
      <c r="T57" s="32">
        <v>21</v>
      </c>
      <c r="U57" s="31">
        <v>1</v>
      </c>
      <c r="V57" s="31">
        <v>20</v>
      </c>
      <c r="W57" s="32">
        <v>46</v>
      </c>
      <c r="X57" s="31">
        <v>22</v>
      </c>
      <c r="Y57" s="31">
        <v>24</v>
      </c>
      <c r="Z57" s="68" t="s">
        <v>800</v>
      </c>
      <c r="AA57" s="68" t="s">
        <v>800</v>
      </c>
      <c r="AB57" s="68" t="s">
        <v>800</v>
      </c>
      <c r="AC57" s="36">
        <v>38</v>
      </c>
      <c r="AD57" s="67"/>
      <c r="AE57" s="67"/>
      <c r="AF57" s="67"/>
      <c r="AG57" s="67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36">
        <v>38</v>
      </c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36">
        <v>38</v>
      </c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4"/>
      <c r="CU57" s="4"/>
      <c r="CV57" s="4"/>
      <c r="CW57" s="4"/>
      <c r="CX57" s="4"/>
      <c r="CY57" s="4"/>
      <c r="CZ57" s="4"/>
      <c r="DA57" s="4"/>
      <c r="DB57" s="4"/>
      <c r="DC57" s="4"/>
    </row>
    <row r="58" spans="1:107">
      <c r="A58" s="42"/>
      <c r="B58" s="42"/>
      <c r="C58" s="42"/>
      <c r="D58" s="43"/>
      <c r="E58" s="44"/>
      <c r="F58" s="45"/>
      <c r="G58" s="46"/>
      <c r="H58" s="46"/>
      <c r="I58" s="42"/>
      <c r="J58" s="42"/>
      <c r="K58" s="42"/>
      <c r="L58" s="42"/>
      <c r="M58" s="42"/>
      <c r="N58" s="42"/>
      <c r="O58" s="124"/>
      <c r="P58" s="42"/>
      <c r="Q58" s="44"/>
      <c r="R58" s="44"/>
      <c r="S58" s="44"/>
      <c r="T58" s="44"/>
      <c r="U58" s="44"/>
      <c r="V58" s="44"/>
      <c r="W58" s="2"/>
      <c r="X58" s="2"/>
      <c r="Y58" s="2"/>
      <c r="Z58" s="2"/>
      <c r="AA58" s="2"/>
      <c r="AB58" s="2"/>
      <c r="AC58" s="2"/>
      <c r="AI58" s="77"/>
      <c r="AJ58" s="77"/>
      <c r="AK58" s="44"/>
      <c r="AL58" s="44"/>
      <c r="CV58" s="534"/>
    </row>
    <row r="59" spans="1:107">
      <c r="A59" s="42"/>
      <c r="B59" s="42"/>
      <c r="C59" s="42"/>
      <c r="D59" s="43"/>
      <c r="E59" s="44"/>
      <c r="F59" s="45"/>
      <c r="G59" s="46"/>
      <c r="H59" s="46"/>
      <c r="I59" s="42"/>
      <c r="J59" s="42"/>
      <c r="K59" s="42"/>
      <c r="L59" s="42"/>
      <c r="M59" s="42"/>
      <c r="N59" s="42"/>
      <c r="O59" s="124"/>
      <c r="P59" s="42"/>
      <c r="Q59" s="44"/>
      <c r="R59" s="44"/>
      <c r="S59" s="44"/>
      <c r="T59" s="44"/>
      <c r="U59" s="44"/>
      <c r="V59" s="44"/>
      <c r="W59" s="2"/>
      <c r="X59" s="2"/>
      <c r="Y59" s="2"/>
      <c r="Z59" s="2"/>
      <c r="AA59" s="2"/>
      <c r="AB59" s="2"/>
      <c r="AC59" s="2"/>
      <c r="AI59" s="77"/>
      <c r="AJ59" s="77"/>
      <c r="AK59" s="44"/>
      <c r="AL59" s="44"/>
    </row>
    <row r="60" spans="1:107">
      <c r="A60" s="42"/>
      <c r="B60" s="42"/>
      <c r="C60" s="42"/>
      <c r="D60" s="43"/>
      <c r="E60" s="44"/>
      <c r="F60" s="45"/>
      <c r="G60" s="46"/>
      <c r="H60" s="46"/>
      <c r="I60" s="42"/>
      <c r="J60" s="42"/>
      <c r="K60" s="42"/>
      <c r="L60" s="42"/>
      <c r="M60" s="42"/>
      <c r="N60" s="42"/>
      <c r="O60" s="124"/>
      <c r="P60" s="42"/>
      <c r="Q60" s="44"/>
      <c r="R60" s="44"/>
      <c r="S60" s="44"/>
      <c r="T60" s="44"/>
      <c r="U60" s="44"/>
      <c r="V60" s="44"/>
      <c r="W60" s="2"/>
      <c r="X60" s="2"/>
      <c r="Y60" s="2"/>
      <c r="Z60" s="2"/>
      <c r="AA60" s="2"/>
      <c r="AB60" s="2"/>
      <c r="AC60" s="2"/>
      <c r="AI60" s="77"/>
      <c r="AJ60" s="77"/>
      <c r="AK60" s="44"/>
      <c r="AL60" s="44"/>
    </row>
    <row r="61" spans="1:107" ht="14.25">
      <c r="A61" s="47"/>
      <c r="B61" s="47"/>
      <c r="C61" s="48"/>
      <c r="D61" s="47"/>
      <c r="E61" s="2"/>
      <c r="F61" s="49"/>
      <c r="G61" s="15"/>
      <c r="H61" s="15"/>
      <c r="I61" s="52"/>
      <c r="J61" s="51"/>
      <c r="K61" s="59"/>
      <c r="L61" s="59"/>
      <c r="M61" s="15"/>
      <c r="N61" s="15"/>
      <c r="O61" s="274"/>
      <c r="P61" s="15"/>
      <c r="Q61" s="52"/>
      <c r="R61" s="51"/>
      <c r="S61" s="59"/>
      <c r="T61" s="59"/>
      <c r="U61" s="15"/>
      <c r="V61" s="15"/>
      <c r="W61" s="15"/>
      <c r="X61" s="49"/>
      <c r="Y61" s="49"/>
      <c r="Z61" s="69"/>
      <c r="AA61" s="69"/>
      <c r="AB61" s="70"/>
      <c r="AC61" s="70"/>
      <c r="AD61" s="44"/>
      <c r="AE61" s="44"/>
      <c r="AI61" s="77"/>
      <c r="AJ61" s="77"/>
      <c r="AK61" s="77"/>
      <c r="AL61" s="44"/>
    </row>
    <row r="62" spans="1:107" ht="14.25">
      <c r="G62" s="50"/>
      <c r="H62" s="51"/>
      <c r="I62" s="50"/>
      <c r="J62" s="51"/>
      <c r="K62" s="50"/>
      <c r="L62" s="50"/>
      <c r="M62" s="42"/>
      <c r="N62" s="42"/>
      <c r="O62" s="50"/>
      <c r="P62" s="51"/>
      <c r="Q62" s="50"/>
      <c r="R62" s="51"/>
      <c r="S62" s="50"/>
      <c r="T62" s="50"/>
      <c r="U62" s="42"/>
      <c r="V62" s="42"/>
      <c r="W62" s="42"/>
      <c r="X62" s="49"/>
      <c r="Y62" s="49"/>
      <c r="Z62" s="69"/>
      <c r="AA62" s="69"/>
      <c r="AB62" s="70"/>
      <c r="AC62" s="70"/>
      <c r="AD62" s="44"/>
      <c r="AE62" s="44"/>
    </row>
    <row r="63" spans="1:107" ht="14.25">
      <c r="G63" s="2"/>
      <c r="H63" s="51"/>
      <c r="I63" s="50"/>
      <c r="J63" s="51"/>
      <c r="K63" s="50"/>
      <c r="L63" s="50"/>
      <c r="M63" s="51"/>
      <c r="N63" s="51"/>
      <c r="O63" s="50"/>
      <c r="P63" s="51"/>
      <c r="Q63" s="50"/>
      <c r="R63" s="51"/>
      <c r="S63" s="50"/>
      <c r="T63" s="50"/>
      <c r="U63" s="51"/>
      <c r="V63" s="51"/>
      <c r="W63" s="51"/>
      <c r="X63" s="63"/>
      <c r="Y63" s="63"/>
      <c r="Z63" s="63"/>
      <c r="AA63" s="63"/>
      <c r="AB63" s="70"/>
      <c r="AC63" s="70"/>
      <c r="AD63" s="71"/>
      <c r="AE63" s="71"/>
    </row>
    <row r="64" spans="1:107" ht="14.25">
      <c r="G64" s="2"/>
      <c r="H64" s="51"/>
      <c r="I64" s="52"/>
      <c r="J64" s="51"/>
      <c r="K64" s="50"/>
      <c r="L64" s="50"/>
      <c r="M64" s="51"/>
      <c r="N64" s="51"/>
      <c r="O64" s="50"/>
      <c r="P64" s="51"/>
      <c r="Q64" s="52"/>
      <c r="R64" s="51"/>
      <c r="S64" s="50"/>
      <c r="T64" s="50"/>
      <c r="U64" s="51"/>
      <c r="V64" s="51"/>
      <c r="W64" s="51"/>
      <c r="X64" s="64"/>
      <c r="Y64" s="64"/>
      <c r="Z64" s="64"/>
      <c r="AA64" s="64"/>
      <c r="AB64" s="70"/>
      <c r="AC64" s="70"/>
      <c r="AD64" s="71"/>
      <c r="AE64" s="71"/>
    </row>
    <row r="65" spans="1:33" ht="14.25">
      <c r="G65" s="51"/>
      <c r="H65" s="51"/>
      <c r="I65" s="50"/>
      <c r="J65" s="51"/>
      <c r="K65" s="59"/>
      <c r="L65" s="59"/>
      <c r="M65" s="51"/>
      <c r="N65" s="51"/>
      <c r="O65" s="472"/>
      <c r="P65" s="51"/>
      <c r="Q65" s="50"/>
      <c r="R65" s="51"/>
      <c r="S65" s="59"/>
      <c r="T65" s="59"/>
      <c r="U65" s="51"/>
      <c r="V65" s="51"/>
      <c r="W65" s="51"/>
      <c r="X65" s="64"/>
      <c r="Y65" s="64"/>
      <c r="Z65" s="64"/>
      <c r="AA65" s="64"/>
      <c r="AB65" s="70"/>
      <c r="AC65" s="70"/>
      <c r="AD65" s="71"/>
      <c r="AE65" s="71"/>
    </row>
    <row r="66" spans="1:33" ht="14.25">
      <c r="G66" s="52"/>
      <c r="H66" s="52"/>
      <c r="I66" s="51"/>
      <c r="J66" s="80"/>
      <c r="K66" s="51"/>
      <c r="L66" s="51"/>
      <c r="M66" s="51"/>
      <c r="N66" s="51"/>
      <c r="O66" s="473"/>
      <c r="P66" s="52"/>
      <c r="Q66" s="51"/>
      <c r="R66" s="80"/>
      <c r="S66" s="51"/>
      <c r="T66" s="51"/>
      <c r="U66" s="51"/>
      <c r="V66" s="51"/>
      <c r="W66" s="51"/>
      <c r="X66" s="64"/>
      <c r="Y66" s="64"/>
      <c r="Z66" s="64"/>
      <c r="AA66" s="64"/>
      <c r="AB66" s="52"/>
      <c r="AC66" s="70"/>
      <c r="AD66" s="70"/>
      <c r="AE66" s="70"/>
    </row>
    <row r="67" spans="1:33" ht="14.25">
      <c r="G67" s="2"/>
      <c r="H67" s="2"/>
      <c r="I67" s="71"/>
      <c r="J67" s="71"/>
      <c r="K67" s="71"/>
      <c r="L67" s="71"/>
      <c r="M67" s="71"/>
      <c r="N67" s="71"/>
      <c r="O67" s="474"/>
      <c r="P67" s="71"/>
      <c r="Q67" s="71"/>
      <c r="R67" s="71"/>
      <c r="S67" s="71"/>
      <c r="T67" s="71"/>
      <c r="U67" s="71"/>
      <c r="V67" s="71"/>
      <c r="W67" s="82"/>
      <c r="X67" s="82"/>
      <c r="Y67" s="82"/>
      <c r="Z67" s="71"/>
      <c r="AA67" s="71"/>
    </row>
    <row r="68" spans="1:33" ht="14.25">
      <c r="A68" s="52"/>
      <c r="B68" s="52"/>
      <c r="K68" s="71"/>
      <c r="L68" s="71"/>
      <c r="M68" s="71"/>
      <c r="N68" s="71"/>
      <c r="O68" s="474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</row>
    <row r="69" spans="1:33" ht="15" customHeight="1">
      <c r="Q69" s="475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</row>
    <row r="70" spans="1:33">
      <c r="B70" s="52"/>
      <c r="C70" s="52"/>
      <c r="D70" s="52"/>
      <c r="E70" s="52"/>
      <c r="F70" s="79"/>
      <c r="G70" s="79"/>
      <c r="H70" s="79"/>
      <c r="I70" s="52"/>
      <c r="J70" s="52"/>
      <c r="K70" s="52"/>
      <c r="L70" s="52"/>
      <c r="M70" s="52"/>
      <c r="N70" s="52"/>
      <c r="Q70" s="473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</row>
    <row r="71" spans="1:33">
      <c r="Q71" s="471"/>
    </row>
    <row r="73" spans="1:33">
      <c r="Q73" s="471"/>
    </row>
    <row r="74" spans="1:33">
      <c r="Q74" s="471"/>
      <c r="X74" s="6"/>
    </row>
    <row r="75" spans="1:33">
      <c r="Q75" s="471"/>
    </row>
    <row r="76" spans="1:33">
      <c r="Q76" s="471"/>
    </row>
    <row r="77" spans="1:33">
      <c r="Q77" s="471"/>
    </row>
    <row r="81" spans="1:15">
      <c r="F81" s="5"/>
      <c r="G81" s="5"/>
      <c r="H81" s="5"/>
      <c r="O81" s="5"/>
    </row>
    <row r="82" spans="1:15">
      <c r="F82" s="5"/>
      <c r="G82" s="5"/>
      <c r="H82" s="5"/>
      <c r="O82" s="5"/>
    </row>
    <row r="83" spans="1:15">
      <c r="F83" s="5"/>
      <c r="G83" s="5"/>
      <c r="H83" s="5"/>
      <c r="O83" s="5"/>
    </row>
    <row r="84" spans="1:15">
      <c r="F84" s="5"/>
      <c r="G84" s="5"/>
      <c r="H84" s="5"/>
      <c r="O84" s="5"/>
    </row>
    <row r="85" spans="1:15">
      <c r="F85" s="5"/>
      <c r="G85" s="5"/>
      <c r="H85" s="5"/>
      <c r="O85" s="5"/>
    </row>
    <row r="86" spans="1:15">
      <c r="F86" s="5"/>
      <c r="G86" s="5"/>
      <c r="H86" s="5"/>
      <c r="O86" s="5"/>
    </row>
    <row r="89" spans="1:15">
      <c r="A89" s="2"/>
    </row>
  </sheetData>
  <mergeCells count="102">
    <mergeCell ref="CN16:CN18"/>
    <mergeCell ref="CO17:CO18"/>
    <mergeCell ref="CP17:CP18"/>
    <mergeCell ref="CQ16:CQ18"/>
    <mergeCell ref="CR17:CR18"/>
    <mergeCell ref="CS17:CS18"/>
    <mergeCell ref="CE16:CE18"/>
    <mergeCell ref="CF17:CF18"/>
    <mergeCell ref="CG17:CG18"/>
    <mergeCell ref="CH16:CH18"/>
    <mergeCell ref="CI17:CI18"/>
    <mergeCell ref="CJ17:CJ18"/>
    <mergeCell ref="CK16:CK18"/>
    <mergeCell ref="CL17:CL18"/>
    <mergeCell ref="CM17:CM18"/>
    <mergeCell ref="BV16:BV18"/>
    <mergeCell ref="BW17:BW18"/>
    <mergeCell ref="BX17:BX18"/>
    <mergeCell ref="BY16:BY18"/>
    <mergeCell ref="BZ17:BZ18"/>
    <mergeCell ref="CA17:CA18"/>
    <mergeCell ref="CB16:CB18"/>
    <mergeCell ref="CC17:CC18"/>
    <mergeCell ref="CD17:CD18"/>
    <mergeCell ref="BM17:BM18"/>
    <mergeCell ref="BN17:BN18"/>
    <mergeCell ref="BO16:BO18"/>
    <mergeCell ref="BP17:BP18"/>
    <mergeCell ref="BQ17:BQ18"/>
    <mergeCell ref="BR15:BR18"/>
    <mergeCell ref="BS16:BS18"/>
    <mergeCell ref="BT17:BT18"/>
    <mergeCell ref="BU17:BU18"/>
    <mergeCell ref="BD17:BD18"/>
    <mergeCell ref="BE17:BE18"/>
    <mergeCell ref="BF16:BF18"/>
    <mergeCell ref="BG17:BG18"/>
    <mergeCell ref="BH17:BH18"/>
    <mergeCell ref="BI16:BI18"/>
    <mergeCell ref="BJ17:BJ18"/>
    <mergeCell ref="BK17:BK18"/>
    <mergeCell ref="BL16:BL18"/>
    <mergeCell ref="AU17:AU18"/>
    <mergeCell ref="AV15:AV18"/>
    <mergeCell ref="AW16:AW18"/>
    <mergeCell ref="AX17:AX18"/>
    <mergeCell ref="AY17:AY18"/>
    <mergeCell ref="AZ16:AZ18"/>
    <mergeCell ref="BA17:BA18"/>
    <mergeCell ref="BB17:BB18"/>
    <mergeCell ref="BC16:BC18"/>
    <mergeCell ref="AL17:AL18"/>
    <mergeCell ref="AM16:AM18"/>
    <mergeCell ref="AN17:AN18"/>
    <mergeCell ref="AO17:AO18"/>
    <mergeCell ref="AP16:AP18"/>
    <mergeCell ref="AQ17:AQ18"/>
    <mergeCell ref="AR17:AR18"/>
    <mergeCell ref="AS16:AS18"/>
    <mergeCell ref="AT17:AT18"/>
    <mergeCell ref="AC15:AC18"/>
    <mergeCell ref="AD16:AD18"/>
    <mergeCell ref="AE17:AE18"/>
    <mergeCell ref="AF17:AF18"/>
    <mergeCell ref="AG16:AG18"/>
    <mergeCell ref="AH17:AH18"/>
    <mergeCell ref="AI17:AI18"/>
    <mergeCell ref="AJ16:AJ18"/>
    <mergeCell ref="AK17:AK18"/>
    <mergeCell ref="P15:P18"/>
    <mergeCell ref="Q16:Q18"/>
    <mergeCell ref="R17:R18"/>
    <mergeCell ref="S17:S18"/>
    <mergeCell ref="T17:T18"/>
    <mergeCell ref="W17:W18"/>
    <mergeCell ref="Z16:Z18"/>
    <mergeCell ref="AA17:AA18"/>
    <mergeCell ref="AB17:AB18"/>
    <mergeCell ref="M1:N1"/>
    <mergeCell ref="Y1:AD1"/>
    <mergeCell ref="A5:N5"/>
    <mergeCell ref="A10:C10"/>
    <mergeCell ref="B12:D12"/>
    <mergeCell ref="G16:H16"/>
    <mergeCell ref="J16:K16"/>
    <mergeCell ref="M16:N16"/>
    <mergeCell ref="R16:S16"/>
    <mergeCell ref="A15:A18"/>
    <mergeCell ref="B15:B18"/>
    <mergeCell ref="C15:C18"/>
    <mergeCell ref="D16:D18"/>
    <mergeCell ref="E16:E18"/>
    <mergeCell ref="F16:F18"/>
    <mergeCell ref="G17:G18"/>
    <mergeCell ref="H17:H18"/>
    <mergeCell ref="I16:I18"/>
    <mergeCell ref="J17:J18"/>
    <mergeCell ref="K17:K18"/>
    <mergeCell ref="L16:L18"/>
    <mergeCell ref="M17:M18"/>
    <mergeCell ref="N17:N18"/>
    <mergeCell ref="O15:O18"/>
  </mergeCells>
  <printOptions horizontalCentered="1"/>
  <pageMargins left="0.5" right="0.2" top="0.59" bottom="0" header="0.3" footer="0.3"/>
  <pageSetup paperSize="9" scale="60" orientation="portrait" r:id="rId1"/>
  <colBreaks count="3" manualBreakCount="3">
    <brk id="28" max="1048575" man="1"/>
    <brk id="47" max="1048575" man="1"/>
    <brk id="6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M71"/>
  <sheetViews>
    <sheetView view="pageBreakPreview" topLeftCell="A4" zoomScale="70" zoomScaleNormal="80" zoomScaleSheetLayoutView="70" workbookViewId="0">
      <selection activeCell="I56" sqref="I56"/>
    </sheetView>
  </sheetViews>
  <sheetFormatPr defaultColWidth="8.85546875" defaultRowHeight="12.75"/>
  <cols>
    <col min="1" max="1" width="20.42578125" style="572" customWidth="1"/>
    <col min="2" max="2" width="4.42578125" style="572" customWidth="1"/>
    <col min="3" max="3" width="12" style="572" customWidth="1"/>
    <col min="4" max="5" width="9.85546875" style="572" customWidth="1"/>
    <col min="6" max="6" width="11.7109375" style="572" customWidth="1"/>
    <col min="7" max="7" width="10.5703125" style="572" customWidth="1"/>
    <col min="8" max="8" width="16.140625" style="572" customWidth="1"/>
    <col min="9" max="9" width="14" style="572" customWidth="1"/>
    <col min="10" max="10" width="16.42578125" style="572" customWidth="1"/>
    <col min="11" max="11" width="11.140625" style="572" customWidth="1"/>
    <col min="12" max="12" width="9.85546875" style="572" customWidth="1"/>
    <col min="13" max="13" width="11.140625" style="572" customWidth="1"/>
    <col min="14" max="14" width="11.7109375" style="572" customWidth="1"/>
    <col min="15" max="15" width="11.42578125" style="572" customWidth="1"/>
    <col min="16" max="16" width="12.7109375" style="572" customWidth="1"/>
    <col min="17" max="17" width="9.85546875" style="572" customWidth="1"/>
    <col min="18" max="18" width="21.28515625" style="572" customWidth="1"/>
    <col min="19" max="19" width="4.85546875" style="572" customWidth="1"/>
    <col min="20" max="20" width="12.28515625" style="572" customWidth="1"/>
    <col min="21" max="21" width="13.140625" style="572" customWidth="1"/>
    <col min="22" max="22" width="15.85546875" style="572" customWidth="1"/>
    <col min="23" max="23" width="14" style="572" customWidth="1"/>
    <col min="24" max="24" width="20.5703125" style="572" customWidth="1"/>
    <col min="25" max="25" width="13.5703125" style="572" customWidth="1"/>
    <col min="26" max="26" width="9.85546875" style="572" customWidth="1"/>
    <col min="27" max="27" width="17.140625" style="572" customWidth="1"/>
    <col min="28" max="28" width="9.85546875" style="572" customWidth="1"/>
    <col min="29" max="29" width="12" style="572" customWidth="1"/>
    <col min="30" max="186" width="8.85546875" style="572"/>
    <col min="187" max="187" width="3.7109375" style="572" customWidth="1"/>
    <col min="188" max="189" width="6.7109375" style="572" customWidth="1"/>
    <col min="190" max="190" width="27.140625" style="572" customWidth="1"/>
    <col min="191" max="209" width="7.7109375" style="572" customWidth="1"/>
    <col min="210" max="211" width="8.85546875" style="572"/>
    <col min="212" max="215" width="8.42578125" style="572" customWidth="1"/>
    <col min="216" max="234" width="8.85546875" style="572"/>
    <col min="235" max="235" width="10.140625" style="572" customWidth="1"/>
    <col min="236" max="240" width="8.85546875" style="572"/>
    <col min="241" max="241" width="10" style="572" customWidth="1"/>
    <col min="242" max="242" width="10.42578125" style="572" customWidth="1"/>
    <col min="243" max="243" width="11.42578125" style="572" customWidth="1"/>
    <col min="244" max="442" width="8.85546875" style="572"/>
    <col min="443" max="443" width="3.7109375" style="572" customWidth="1"/>
    <col min="444" max="445" width="6.7109375" style="572" customWidth="1"/>
    <col min="446" max="446" width="27.140625" style="572" customWidth="1"/>
    <col min="447" max="465" width="7.7109375" style="572" customWidth="1"/>
    <col min="466" max="467" width="8.85546875" style="572"/>
    <col min="468" max="471" width="8.42578125" style="572" customWidth="1"/>
    <col min="472" max="490" width="8.85546875" style="572"/>
    <col min="491" max="491" width="10.140625" style="572" customWidth="1"/>
    <col min="492" max="496" width="8.85546875" style="572"/>
    <col min="497" max="497" width="10" style="572" customWidth="1"/>
    <col min="498" max="498" width="10.42578125" style="572" customWidth="1"/>
    <col min="499" max="499" width="11.42578125" style="572" customWidth="1"/>
    <col min="500" max="698" width="8.85546875" style="572"/>
    <col min="699" max="699" width="3.7109375" style="572" customWidth="1"/>
    <col min="700" max="701" width="6.7109375" style="572" customWidth="1"/>
    <col min="702" max="702" width="27.140625" style="572" customWidth="1"/>
    <col min="703" max="721" width="7.7109375" style="572" customWidth="1"/>
    <col min="722" max="723" width="8.85546875" style="572"/>
    <col min="724" max="727" width="8.42578125" style="572" customWidth="1"/>
    <col min="728" max="746" width="8.85546875" style="572"/>
    <col min="747" max="747" width="10.140625" style="572" customWidth="1"/>
    <col min="748" max="752" width="8.85546875" style="572"/>
    <col min="753" max="753" width="10" style="572" customWidth="1"/>
    <col min="754" max="754" width="10.42578125" style="572" customWidth="1"/>
    <col min="755" max="755" width="11.42578125" style="572" customWidth="1"/>
    <col min="756" max="954" width="8.85546875" style="572"/>
    <col min="955" max="955" width="3.7109375" style="572" customWidth="1"/>
    <col min="956" max="957" width="6.7109375" style="572" customWidth="1"/>
    <col min="958" max="958" width="27.140625" style="572" customWidth="1"/>
    <col min="959" max="977" width="7.7109375" style="572" customWidth="1"/>
    <col min="978" max="979" width="8.85546875" style="572"/>
    <col min="980" max="983" width="8.42578125" style="572" customWidth="1"/>
    <col min="984" max="1002" width="8.85546875" style="572"/>
    <col min="1003" max="1003" width="10.140625" style="572" customWidth="1"/>
    <col min="1004" max="1008" width="8.85546875" style="572"/>
    <col min="1009" max="1009" width="10" style="572" customWidth="1"/>
    <col min="1010" max="1010" width="10.42578125" style="572" customWidth="1"/>
    <col min="1011" max="1011" width="11.42578125" style="572" customWidth="1"/>
    <col min="1012" max="1210" width="8.85546875" style="572"/>
    <col min="1211" max="1211" width="3.7109375" style="572" customWidth="1"/>
    <col min="1212" max="1213" width="6.7109375" style="572" customWidth="1"/>
    <col min="1214" max="1214" width="27.140625" style="572" customWidth="1"/>
    <col min="1215" max="1233" width="7.7109375" style="572" customWidth="1"/>
    <col min="1234" max="1235" width="8.85546875" style="572"/>
    <col min="1236" max="1239" width="8.42578125" style="572" customWidth="1"/>
    <col min="1240" max="1258" width="8.85546875" style="572"/>
    <col min="1259" max="1259" width="10.140625" style="572" customWidth="1"/>
    <col min="1260" max="1264" width="8.85546875" style="572"/>
    <col min="1265" max="1265" width="10" style="572" customWidth="1"/>
    <col min="1266" max="1266" width="10.42578125" style="572" customWidth="1"/>
    <col min="1267" max="1267" width="11.42578125" style="572" customWidth="1"/>
    <col min="1268" max="1466" width="8.85546875" style="572"/>
    <col min="1467" max="1467" width="3.7109375" style="572" customWidth="1"/>
    <col min="1468" max="1469" width="6.7109375" style="572" customWidth="1"/>
    <col min="1470" max="1470" width="27.140625" style="572" customWidth="1"/>
    <col min="1471" max="1489" width="7.7109375" style="572" customWidth="1"/>
    <col min="1490" max="1491" width="8.85546875" style="572"/>
    <col min="1492" max="1495" width="8.42578125" style="572" customWidth="1"/>
    <col min="1496" max="1514" width="8.85546875" style="572"/>
    <col min="1515" max="1515" width="10.140625" style="572" customWidth="1"/>
    <col min="1516" max="1520" width="8.85546875" style="572"/>
    <col min="1521" max="1521" width="10" style="572" customWidth="1"/>
    <col min="1522" max="1522" width="10.42578125" style="572" customWidth="1"/>
    <col min="1523" max="1523" width="11.42578125" style="572" customWidth="1"/>
    <col min="1524" max="1722" width="8.85546875" style="572"/>
    <col min="1723" max="1723" width="3.7109375" style="572" customWidth="1"/>
    <col min="1724" max="1725" width="6.7109375" style="572" customWidth="1"/>
    <col min="1726" max="1726" width="27.140625" style="572" customWidth="1"/>
    <col min="1727" max="1745" width="7.7109375" style="572" customWidth="1"/>
    <col min="1746" max="1747" width="8.85546875" style="572"/>
    <col min="1748" max="1751" width="8.42578125" style="572" customWidth="1"/>
    <col min="1752" max="1770" width="8.85546875" style="572"/>
    <col min="1771" max="1771" width="10.140625" style="572" customWidth="1"/>
    <col min="1772" max="1776" width="8.85546875" style="572"/>
    <col min="1777" max="1777" width="10" style="572" customWidth="1"/>
    <col min="1778" max="1778" width="10.42578125" style="572" customWidth="1"/>
    <col min="1779" max="1779" width="11.42578125" style="572" customWidth="1"/>
    <col min="1780" max="1978" width="8.85546875" style="572"/>
    <col min="1979" max="1979" width="3.7109375" style="572" customWidth="1"/>
    <col min="1980" max="1981" width="6.7109375" style="572" customWidth="1"/>
    <col min="1982" max="1982" width="27.140625" style="572" customWidth="1"/>
    <col min="1983" max="2001" width="7.7109375" style="572" customWidth="1"/>
    <col min="2002" max="2003" width="8.85546875" style="572"/>
    <col min="2004" max="2007" width="8.42578125" style="572" customWidth="1"/>
    <col min="2008" max="2026" width="8.85546875" style="572"/>
    <col min="2027" max="2027" width="10.140625" style="572" customWidth="1"/>
    <col min="2028" max="2032" width="8.85546875" style="572"/>
    <col min="2033" max="2033" width="10" style="572" customWidth="1"/>
    <col min="2034" max="2034" width="10.42578125" style="572" customWidth="1"/>
    <col min="2035" max="2035" width="11.42578125" style="572" customWidth="1"/>
    <col min="2036" max="2234" width="8.85546875" style="572"/>
    <col min="2235" max="2235" width="3.7109375" style="572" customWidth="1"/>
    <col min="2236" max="2237" width="6.7109375" style="572" customWidth="1"/>
    <col min="2238" max="2238" width="27.140625" style="572" customWidth="1"/>
    <col min="2239" max="2257" width="7.7109375" style="572" customWidth="1"/>
    <col min="2258" max="2259" width="8.85546875" style="572"/>
    <col min="2260" max="2263" width="8.42578125" style="572" customWidth="1"/>
    <col min="2264" max="2282" width="8.85546875" style="572"/>
    <col min="2283" max="2283" width="10.140625" style="572" customWidth="1"/>
    <col min="2284" max="2288" width="8.85546875" style="572"/>
    <col min="2289" max="2289" width="10" style="572" customWidth="1"/>
    <col min="2290" max="2290" width="10.42578125" style="572" customWidth="1"/>
    <col min="2291" max="2291" width="11.42578125" style="572" customWidth="1"/>
    <col min="2292" max="2490" width="8.85546875" style="572"/>
    <col min="2491" max="2491" width="3.7109375" style="572" customWidth="1"/>
    <col min="2492" max="2493" width="6.7109375" style="572" customWidth="1"/>
    <col min="2494" max="2494" width="27.140625" style="572" customWidth="1"/>
    <col min="2495" max="2513" width="7.7109375" style="572" customWidth="1"/>
    <col min="2514" max="2515" width="8.85546875" style="572"/>
    <col min="2516" max="2519" width="8.42578125" style="572" customWidth="1"/>
    <col min="2520" max="2538" width="8.85546875" style="572"/>
    <col min="2539" max="2539" width="10.140625" style="572" customWidth="1"/>
    <col min="2540" max="2544" width="8.85546875" style="572"/>
    <col min="2545" max="2545" width="10" style="572" customWidth="1"/>
    <col min="2546" max="2546" width="10.42578125" style="572" customWidth="1"/>
    <col min="2547" max="2547" width="11.42578125" style="572" customWidth="1"/>
    <col min="2548" max="2746" width="8.85546875" style="572"/>
    <col min="2747" max="2747" width="3.7109375" style="572" customWidth="1"/>
    <col min="2748" max="2749" width="6.7109375" style="572" customWidth="1"/>
    <col min="2750" max="2750" width="27.140625" style="572" customWidth="1"/>
    <col min="2751" max="2769" width="7.7109375" style="572" customWidth="1"/>
    <col min="2770" max="2771" width="8.85546875" style="572"/>
    <col min="2772" max="2775" width="8.42578125" style="572" customWidth="1"/>
    <col min="2776" max="2794" width="8.85546875" style="572"/>
    <col min="2795" max="2795" width="10.140625" style="572" customWidth="1"/>
    <col min="2796" max="2800" width="8.85546875" style="572"/>
    <col min="2801" max="2801" width="10" style="572" customWidth="1"/>
    <col min="2802" max="2802" width="10.42578125" style="572" customWidth="1"/>
    <col min="2803" max="2803" width="11.42578125" style="572" customWidth="1"/>
    <col min="2804" max="3002" width="8.85546875" style="572"/>
    <col min="3003" max="3003" width="3.7109375" style="572" customWidth="1"/>
    <col min="3004" max="3005" width="6.7109375" style="572" customWidth="1"/>
    <col min="3006" max="3006" width="27.140625" style="572" customWidth="1"/>
    <col min="3007" max="3025" width="7.7109375" style="572" customWidth="1"/>
    <col min="3026" max="3027" width="8.85546875" style="572"/>
    <col min="3028" max="3031" width="8.42578125" style="572" customWidth="1"/>
    <col min="3032" max="3050" width="8.85546875" style="572"/>
    <col min="3051" max="3051" width="10.140625" style="572" customWidth="1"/>
    <col min="3052" max="3056" width="8.85546875" style="572"/>
    <col min="3057" max="3057" width="10" style="572" customWidth="1"/>
    <col min="3058" max="3058" width="10.42578125" style="572" customWidth="1"/>
    <col min="3059" max="3059" width="11.42578125" style="572" customWidth="1"/>
    <col min="3060" max="3258" width="8.85546875" style="572"/>
    <col min="3259" max="3259" width="3.7109375" style="572" customWidth="1"/>
    <col min="3260" max="3261" width="6.7109375" style="572" customWidth="1"/>
    <col min="3262" max="3262" width="27.140625" style="572" customWidth="1"/>
    <col min="3263" max="3281" width="7.7109375" style="572" customWidth="1"/>
    <col min="3282" max="3283" width="8.85546875" style="572"/>
    <col min="3284" max="3287" width="8.42578125" style="572" customWidth="1"/>
    <col min="3288" max="3306" width="8.85546875" style="572"/>
    <col min="3307" max="3307" width="10.140625" style="572" customWidth="1"/>
    <col min="3308" max="3312" width="8.85546875" style="572"/>
    <col min="3313" max="3313" width="10" style="572" customWidth="1"/>
    <col min="3314" max="3314" width="10.42578125" style="572" customWidth="1"/>
    <col min="3315" max="3315" width="11.42578125" style="572" customWidth="1"/>
    <col min="3316" max="3514" width="8.85546875" style="572"/>
    <col min="3515" max="3515" width="3.7109375" style="572" customWidth="1"/>
    <col min="3516" max="3517" width="6.7109375" style="572" customWidth="1"/>
    <col min="3518" max="3518" width="27.140625" style="572" customWidth="1"/>
    <col min="3519" max="3537" width="7.7109375" style="572" customWidth="1"/>
    <col min="3538" max="3539" width="8.85546875" style="572"/>
    <col min="3540" max="3543" width="8.42578125" style="572" customWidth="1"/>
    <col min="3544" max="3562" width="8.85546875" style="572"/>
    <col min="3563" max="3563" width="10.140625" style="572" customWidth="1"/>
    <col min="3564" max="3568" width="8.85546875" style="572"/>
    <col min="3569" max="3569" width="10" style="572" customWidth="1"/>
    <col min="3570" max="3570" width="10.42578125" style="572" customWidth="1"/>
    <col min="3571" max="3571" width="11.42578125" style="572" customWidth="1"/>
    <col min="3572" max="3770" width="8.85546875" style="572"/>
    <col min="3771" max="3771" width="3.7109375" style="572" customWidth="1"/>
    <col min="3772" max="3773" width="6.7109375" style="572" customWidth="1"/>
    <col min="3774" max="3774" width="27.140625" style="572" customWidth="1"/>
    <col min="3775" max="3793" width="7.7109375" style="572" customWidth="1"/>
    <col min="3794" max="3795" width="8.85546875" style="572"/>
    <col min="3796" max="3799" width="8.42578125" style="572" customWidth="1"/>
    <col min="3800" max="3818" width="8.85546875" style="572"/>
    <col min="3819" max="3819" width="10.140625" style="572" customWidth="1"/>
    <col min="3820" max="3824" width="8.85546875" style="572"/>
    <col min="3825" max="3825" width="10" style="572" customWidth="1"/>
    <col min="3826" max="3826" width="10.42578125" style="572" customWidth="1"/>
    <col min="3827" max="3827" width="11.42578125" style="572" customWidth="1"/>
    <col min="3828" max="4026" width="8.85546875" style="572"/>
    <col min="4027" max="4027" width="3.7109375" style="572" customWidth="1"/>
    <col min="4028" max="4029" width="6.7109375" style="572" customWidth="1"/>
    <col min="4030" max="4030" width="27.140625" style="572" customWidth="1"/>
    <col min="4031" max="4049" width="7.7109375" style="572" customWidth="1"/>
    <col min="4050" max="4051" width="8.85546875" style="572"/>
    <col min="4052" max="4055" width="8.42578125" style="572" customWidth="1"/>
    <col min="4056" max="4074" width="8.85546875" style="572"/>
    <col min="4075" max="4075" width="10.140625" style="572" customWidth="1"/>
    <col min="4076" max="4080" width="8.85546875" style="572"/>
    <col min="4081" max="4081" width="10" style="572" customWidth="1"/>
    <col min="4082" max="4082" width="10.42578125" style="572" customWidth="1"/>
    <col min="4083" max="4083" width="11.42578125" style="572" customWidth="1"/>
    <col min="4084" max="4282" width="8.85546875" style="572"/>
    <col min="4283" max="4283" width="3.7109375" style="572" customWidth="1"/>
    <col min="4284" max="4285" width="6.7109375" style="572" customWidth="1"/>
    <col min="4286" max="4286" width="27.140625" style="572" customWidth="1"/>
    <col min="4287" max="4305" width="7.7109375" style="572" customWidth="1"/>
    <col min="4306" max="4307" width="8.85546875" style="572"/>
    <col min="4308" max="4311" width="8.42578125" style="572" customWidth="1"/>
    <col min="4312" max="4330" width="8.85546875" style="572"/>
    <col min="4331" max="4331" width="10.140625" style="572" customWidth="1"/>
    <col min="4332" max="4336" width="8.85546875" style="572"/>
    <col min="4337" max="4337" width="10" style="572" customWidth="1"/>
    <col min="4338" max="4338" width="10.42578125" style="572" customWidth="1"/>
    <col min="4339" max="4339" width="11.42578125" style="572" customWidth="1"/>
    <col min="4340" max="4538" width="8.85546875" style="572"/>
    <col min="4539" max="4539" width="3.7109375" style="572" customWidth="1"/>
    <col min="4540" max="4541" width="6.7109375" style="572" customWidth="1"/>
    <col min="4542" max="4542" width="27.140625" style="572" customWidth="1"/>
    <col min="4543" max="4561" width="7.7109375" style="572" customWidth="1"/>
    <col min="4562" max="4563" width="8.85546875" style="572"/>
    <col min="4564" max="4567" width="8.42578125" style="572" customWidth="1"/>
    <col min="4568" max="4586" width="8.85546875" style="572"/>
    <col min="4587" max="4587" width="10.140625" style="572" customWidth="1"/>
    <col min="4588" max="4592" width="8.85546875" style="572"/>
    <col min="4593" max="4593" width="10" style="572" customWidth="1"/>
    <col min="4594" max="4594" width="10.42578125" style="572" customWidth="1"/>
    <col min="4595" max="4595" width="11.42578125" style="572" customWidth="1"/>
    <col min="4596" max="4794" width="8.85546875" style="572"/>
    <col min="4795" max="4795" width="3.7109375" style="572" customWidth="1"/>
    <col min="4796" max="4797" width="6.7109375" style="572" customWidth="1"/>
    <col min="4798" max="4798" width="27.140625" style="572" customWidth="1"/>
    <col min="4799" max="4817" width="7.7109375" style="572" customWidth="1"/>
    <col min="4818" max="4819" width="8.85546875" style="572"/>
    <col min="4820" max="4823" width="8.42578125" style="572" customWidth="1"/>
    <col min="4824" max="4842" width="8.85546875" style="572"/>
    <col min="4843" max="4843" width="10.140625" style="572" customWidth="1"/>
    <col min="4844" max="4848" width="8.85546875" style="572"/>
    <col min="4849" max="4849" width="10" style="572" customWidth="1"/>
    <col min="4850" max="4850" width="10.42578125" style="572" customWidth="1"/>
    <col min="4851" max="4851" width="11.42578125" style="572" customWidth="1"/>
    <col min="4852" max="5050" width="8.85546875" style="572"/>
    <col min="5051" max="5051" width="3.7109375" style="572" customWidth="1"/>
    <col min="5052" max="5053" width="6.7109375" style="572" customWidth="1"/>
    <col min="5054" max="5054" width="27.140625" style="572" customWidth="1"/>
    <col min="5055" max="5073" width="7.7109375" style="572" customWidth="1"/>
    <col min="5074" max="5075" width="8.85546875" style="572"/>
    <col min="5076" max="5079" width="8.42578125" style="572" customWidth="1"/>
    <col min="5080" max="5098" width="8.85546875" style="572"/>
    <col min="5099" max="5099" width="10.140625" style="572" customWidth="1"/>
    <col min="5100" max="5104" width="8.85546875" style="572"/>
    <col min="5105" max="5105" width="10" style="572" customWidth="1"/>
    <col min="5106" max="5106" width="10.42578125" style="572" customWidth="1"/>
    <col min="5107" max="5107" width="11.42578125" style="572" customWidth="1"/>
    <col min="5108" max="5306" width="8.85546875" style="572"/>
    <col min="5307" max="5307" width="3.7109375" style="572" customWidth="1"/>
    <col min="5308" max="5309" width="6.7109375" style="572" customWidth="1"/>
    <col min="5310" max="5310" width="27.140625" style="572" customWidth="1"/>
    <col min="5311" max="5329" width="7.7109375" style="572" customWidth="1"/>
    <col min="5330" max="5331" width="8.85546875" style="572"/>
    <col min="5332" max="5335" width="8.42578125" style="572" customWidth="1"/>
    <col min="5336" max="5354" width="8.85546875" style="572"/>
    <col min="5355" max="5355" width="10.140625" style="572" customWidth="1"/>
    <col min="5356" max="5360" width="8.85546875" style="572"/>
    <col min="5361" max="5361" width="10" style="572" customWidth="1"/>
    <col min="5362" max="5362" width="10.42578125" style="572" customWidth="1"/>
    <col min="5363" max="5363" width="11.42578125" style="572" customWidth="1"/>
    <col min="5364" max="5562" width="8.85546875" style="572"/>
    <col min="5563" max="5563" width="3.7109375" style="572" customWidth="1"/>
    <col min="5564" max="5565" width="6.7109375" style="572" customWidth="1"/>
    <col min="5566" max="5566" width="27.140625" style="572" customWidth="1"/>
    <col min="5567" max="5585" width="7.7109375" style="572" customWidth="1"/>
    <col min="5586" max="5587" width="8.85546875" style="572"/>
    <col min="5588" max="5591" width="8.42578125" style="572" customWidth="1"/>
    <col min="5592" max="5610" width="8.85546875" style="572"/>
    <col min="5611" max="5611" width="10.140625" style="572" customWidth="1"/>
    <col min="5612" max="5616" width="8.85546875" style="572"/>
    <col min="5617" max="5617" width="10" style="572" customWidth="1"/>
    <col min="5618" max="5618" width="10.42578125" style="572" customWidth="1"/>
    <col min="5619" max="5619" width="11.42578125" style="572" customWidth="1"/>
    <col min="5620" max="5818" width="8.85546875" style="572"/>
    <col min="5819" max="5819" width="3.7109375" style="572" customWidth="1"/>
    <col min="5820" max="5821" width="6.7109375" style="572" customWidth="1"/>
    <col min="5822" max="5822" width="27.140625" style="572" customWidth="1"/>
    <col min="5823" max="5841" width="7.7109375" style="572" customWidth="1"/>
    <col min="5842" max="5843" width="8.85546875" style="572"/>
    <col min="5844" max="5847" width="8.42578125" style="572" customWidth="1"/>
    <col min="5848" max="5866" width="8.85546875" style="572"/>
    <col min="5867" max="5867" width="10.140625" style="572" customWidth="1"/>
    <col min="5868" max="5872" width="8.85546875" style="572"/>
    <col min="5873" max="5873" width="10" style="572" customWidth="1"/>
    <col min="5874" max="5874" width="10.42578125" style="572" customWidth="1"/>
    <col min="5875" max="5875" width="11.42578125" style="572" customWidth="1"/>
    <col min="5876" max="6074" width="8.85546875" style="572"/>
    <col min="6075" max="6075" width="3.7109375" style="572" customWidth="1"/>
    <col min="6076" max="6077" width="6.7109375" style="572" customWidth="1"/>
    <col min="6078" max="6078" width="27.140625" style="572" customWidth="1"/>
    <col min="6079" max="6097" width="7.7109375" style="572" customWidth="1"/>
    <col min="6098" max="6099" width="8.85546875" style="572"/>
    <col min="6100" max="6103" width="8.42578125" style="572" customWidth="1"/>
    <col min="6104" max="6122" width="8.85546875" style="572"/>
    <col min="6123" max="6123" width="10.140625" style="572" customWidth="1"/>
    <col min="6124" max="6128" width="8.85546875" style="572"/>
    <col min="6129" max="6129" width="10" style="572" customWidth="1"/>
    <col min="6130" max="6130" width="10.42578125" style="572" customWidth="1"/>
    <col min="6131" max="6131" width="11.42578125" style="572" customWidth="1"/>
    <col min="6132" max="6330" width="8.85546875" style="572"/>
    <col min="6331" max="6331" width="3.7109375" style="572" customWidth="1"/>
    <col min="6332" max="6333" width="6.7109375" style="572" customWidth="1"/>
    <col min="6334" max="6334" width="27.140625" style="572" customWidth="1"/>
    <col min="6335" max="6353" width="7.7109375" style="572" customWidth="1"/>
    <col min="6354" max="6355" width="8.85546875" style="572"/>
    <col min="6356" max="6359" width="8.42578125" style="572" customWidth="1"/>
    <col min="6360" max="6378" width="8.85546875" style="572"/>
    <col min="6379" max="6379" width="10.140625" style="572" customWidth="1"/>
    <col min="6380" max="6384" width="8.85546875" style="572"/>
    <col min="6385" max="6385" width="10" style="572" customWidth="1"/>
    <col min="6386" max="6386" width="10.42578125" style="572" customWidth="1"/>
    <col min="6387" max="6387" width="11.42578125" style="572" customWidth="1"/>
    <col min="6388" max="6586" width="8.85546875" style="572"/>
    <col min="6587" max="6587" width="3.7109375" style="572" customWidth="1"/>
    <col min="6588" max="6589" width="6.7109375" style="572" customWidth="1"/>
    <col min="6590" max="6590" width="27.140625" style="572" customWidth="1"/>
    <col min="6591" max="6609" width="7.7109375" style="572" customWidth="1"/>
    <col min="6610" max="6611" width="8.85546875" style="572"/>
    <col min="6612" max="6615" width="8.42578125" style="572" customWidth="1"/>
    <col min="6616" max="6634" width="8.85546875" style="572"/>
    <col min="6635" max="6635" width="10.140625" style="572" customWidth="1"/>
    <col min="6636" max="6640" width="8.85546875" style="572"/>
    <col min="6641" max="6641" width="10" style="572" customWidth="1"/>
    <col min="6642" max="6642" width="10.42578125" style="572" customWidth="1"/>
    <col min="6643" max="6643" width="11.42578125" style="572" customWidth="1"/>
    <col min="6644" max="6842" width="8.85546875" style="572"/>
    <col min="6843" max="6843" width="3.7109375" style="572" customWidth="1"/>
    <col min="6844" max="6845" width="6.7109375" style="572" customWidth="1"/>
    <col min="6846" max="6846" width="27.140625" style="572" customWidth="1"/>
    <col min="6847" max="6865" width="7.7109375" style="572" customWidth="1"/>
    <col min="6866" max="6867" width="8.85546875" style="572"/>
    <col min="6868" max="6871" width="8.42578125" style="572" customWidth="1"/>
    <col min="6872" max="6890" width="8.85546875" style="572"/>
    <col min="6891" max="6891" width="10.140625" style="572" customWidth="1"/>
    <col min="6892" max="6896" width="8.85546875" style="572"/>
    <col min="6897" max="6897" width="10" style="572" customWidth="1"/>
    <col min="6898" max="6898" width="10.42578125" style="572" customWidth="1"/>
    <col min="6899" max="6899" width="11.42578125" style="572" customWidth="1"/>
    <col min="6900" max="7098" width="8.85546875" style="572"/>
    <col min="7099" max="7099" width="3.7109375" style="572" customWidth="1"/>
    <col min="7100" max="7101" width="6.7109375" style="572" customWidth="1"/>
    <col min="7102" max="7102" width="27.140625" style="572" customWidth="1"/>
    <col min="7103" max="7121" width="7.7109375" style="572" customWidth="1"/>
    <col min="7122" max="7123" width="8.85546875" style="572"/>
    <col min="7124" max="7127" width="8.42578125" style="572" customWidth="1"/>
    <col min="7128" max="7146" width="8.85546875" style="572"/>
    <col min="7147" max="7147" width="10.140625" style="572" customWidth="1"/>
    <col min="7148" max="7152" width="8.85546875" style="572"/>
    <col min="7153" max="7153" width="10" style="572" customWidth="1"/>
    <col min="7154" max="7154" width="10.42578125" style="572" customWidth="1"/>
    <col min="7155" max="7155" width="11.42578125" style="572" customWidth="1"/>
    <col min="7156" max="7354" width="8.85546875" style="572"/>
    <col min="7355" max="7355" width="3.7109375" style="572" customWidth="1"/>
    <col min="7356" max="7357" width="6.7109375" style="572" customWidth="1"/>
    <col min="7358" max="7358" width="27.140625" style="572" customWidth="1"/>
    <col min="7359" max="7377" width="7.7109375" style="572" customWidth="1"/>
    <col min="7378" max="7379" width="8.85546875" style="572"/>
    <col min="7380" max="7383" width="8.42578125" style="572" customWidth="1"/>
    <col min="7384" max="7402" width="8.85546875" style="572"/>
    <col min="7403" max="7403" width="10.140625" style="572" customWidth="1"/>
    <col min="7404" max="7408" width="8.85546875" style="572"/>
    <col min="7409" max="7409" width="10" style="572" customWidth="1"/>
    <col min="7410" max="7410" width="10.42578125" style="572" customWidth="1"/>
    <col min="7411" max="7411" width="11.42578125" style="572" customWidth="1"/>
    <col min="7412" max="7610" width="8.85546875" style="572"/>
    <col min="7611" max="7611" width="3.7109375" style="572" customWidth="1"/>
    <col min="7612" max="7613" width="6.7109375" style="572" customWidth="1"/>
    <col min="7614" max="7614" width="27.140625" style="572" customWidth="1"/>
    <col min="7615" max="7633" width="7.7109375" style="572" customWidth="1"/>
    <col min="7634" max="7635" width="8.85546875" style="572"/>
    <col min="7636" max="7639" width="8.42578125" style="572" customWidth="1"/>
    <col min="7640" max="7658" width="8.85546875" style="572"/>
    <col min="7659" max="7659" width="10.140625" style="572" customWidth="1"/>
    <col min="7660" max="7664" width="8.85546875" style="572"/>
    <col min="7665" max="7665" width="10" style="572" customWidth="1"/>
    <col min="7666" max="7666" width="10.42578125" style="572" customWidth="1"/>
    <col min="7667" max="7667" width="11.42578125" style="572" customWidth="1"/>
    <col min="7668" max="7866" width="8.85546875" style="572"/>
    <col min="7867" max="7867" width="3.7109375" style="572" customWidth="1"/>
    <col min="7868" max="7869" width="6.7109375" style="572" customWidth="1"/>
    <col min="7870" max="7870" width="27.140625" style="572" customWidth="1"/>
    <col min="7871" max="7889" width="7.7109375" style="572" customWidth="1"/>
    <col min="7890" max="7891" width="8.85546875" style="572"/>
    <col min="7892" max="7895" width="8.42578125" style="572" customWidth="1"/>
    <col min="7896" max="7914" width="8.85546875" style="572"/>
    <col min="7915" max="7915" width="10.140625" style="572" customWidth="1"/>
    <col min="7916" max="7920" width="8.85546875" style="572"/>
    <col min="7921" max="7921" width="10" style="572" customWidth="1"/>
    <col min="7922" max="7922" width="10.42578125" style="572" customWidth="1"/>
    <col min="7923" max="7923" width="11.42578125" style="572" customWidth="1"/>
    <col min="7924" max="8122" width="8.85546875" style="572"/>
    <col min="8123" max="8123" width="3.7109375" style="572" customWidth="1"/>
    <col min="8124" max="8125" width="6.7109375" style="572" customWidth="1"/>
    <col min="8126" max="8126" width="27.140625" style="572" customWidth="1"/>
    <col min="8127" max="8145" width="7.7109375" style="572" customWidth="1"/>
    <col min="8146" max="8147" width="8.85546875" style="572"/>
    <col min="8148" max="8151" width="8.42578125" style="572" customWidth="1"/>
    <col min="8152" max="8170" width="8.85546875" style="572"/>
    <col min="8171" max="8171" width="10.140625" style="572" customWidth="1"/>
    <col min="8172" max="8176" width="8.85546875" style="572"/>
    <col min="8177" max="8177" width="10" style="572" customWidth="1"/>
    <col min="8178" max="8178" width="10.42578125" style="572" customWidth="1"/>
    <col min="8179" max="8179" width="11.42578125" style="572" customWidth="1"/>
    <col min="8180" max="8378" width="8.85546875" style="572"/>
    <col min="8379" max="8379" width="3.7109375" style="572" customWidth="1"/>
    <col min="8380" max="8381" width="6.7109375" style="572" customWidth="1"/>
    <col min="8382" max="8382" width="27.140625" style="572" customWidth="1"/>
    <col min="8383" max="8401" width="7.7109375" style="572" customWidth="1"/>
    <col min="8402" max="8403" width="8.85546875" style="572"/>
    <col min="8404" max="8407" width="8.42578125" style="572" customWidth="1"/>
    <col min="8408" max="8426" width="8.85546875" style="572"/>
    <col min="8427" max="8427" width="10.140625" style="572" customWidth="1"/>
    <col min="8428" max="8432" width="8.85546875" style="572"/>
    <col min="8433" max="8433" width="10" style="572" customWidth="1"/>
    <col min="8434" max="8434" width="10.42578125" style="572" customWidth="1"/>
    <col min="8435" max="8435" width="11.42578125" style="572" customWidth="1"/>
    <col min="8436" max="8634" width="8.85546875" style="572"/>
    <col min="8635" max="8635" width="3.7109375" style="572" customWidth="1"/>
    <col min="8636" max="8637" width="6.7109375" style="572" customWidth="1"/>
    <col min="8638" max="8638" width="27.140625" style="572" customWidth="1"/>
    <col min="8639" max="8657" width="7.7109375" style="572" customWidth="1"/>
    <col min="8658" max="8659" width="8.85546875" style="572"/>
    <col min="8660" max="8663" width="8.42578125" style="572" customWidth="1"/>
    <col min="8664" max="8682" width="8.85546875" style="572"/>
    <col min="8683" max="8683" width="10.140625" style="572" customWidth="1"/>
    <col min="8684" max="8688" width="8.85546875" style="572"/>
    <col min="8689" max="8689" width="10" style="572" customWidth="1"/>
    <col min="8690" max="8690" width="10.42578125" style="572" customWidth="1"/>
    <col min="8691" max="8691" width="11.42578125" style="572" customWidth="1"/>
    <col min="8692" max="8890" width="8.85546875" style="572"/>
    <col min="8891" max="8891" width="3.7109375" style="572" customWidth="1"/>
    <col min="8892" max="8893" width="6.7109375" style="572" customWidth="1"/>
    <col min="8894" max="8894" width="27.140625" style="572" customWidth="1"/>
    <col min="8895" max="8913" width="7.7109375" style="572" customWidth="1"/>
    <col min="8914" max="8915" width="8.85546875" style="572"/>
    <col min="8916" max="8919" width="8.42578125" style="572" customWidth="1"/>
    <col min="8920" max="8938" width="8.85546875" style="572"/>
    <col min="8939" max="8939" width="10.140625" style="572" customWidth="1"/>
    <col min="8940" max="8944" width="8.85546875" style="572"/>
    <col min="8945" max="8945" width="10" style="572" customWidth="1"/>
    <col min="8946" max="8946" width="10.42578125" style="572" customWidth="1"/>
    <col min="8947" max="8947" width="11.42578125" style="572" customWidth="1"/>
    <col min="8948" max="9146" width="8.85546875" style="572"/>
    <col min="9147" max="9147" width="3.7109375" style="572" customWidth="1"/>
    <col min="9148" max="9149" width="6.7109375" style="572" customWidth="1"/>
    <col min="9150" max="9150" width="27.140625" style="572" customWidth="1"/>
    <col min="9151" max="9169" width="7.7109375" style="572" customWidth="1"/>
    <col min="9170" max="9171" width="8.85546875" style="572"/>
    <col min="9172" max="9175" width="8.42578125" style="572" customWidth="1"/>
    <col min="9176" max="9194" width="8.85546875" style="572"/>
    <col min="9195" max="9195" width="10.140625" style="572" customWidth="1"/>
    <col min="9196" max="9200" width="8.85546875" style="572"/>
    <col min="9201" max="9201" width="10" style="572" customWidth="1"/>
    <col min="9202" max="9202" width="10.42578125" style="572" customWidth="1"/>
    <col min="9203" max="9203" width="11.42578125" style="572" customWidth="1"/>
    <col min="9204" max="9402" width="8.85546875" style="572"/>
    <col min="9403" max="9403" width="3.7109375" style="572" customWidth="1"/>
    <col min="9404" max="9405" width="6.7109375" style="572" customWidth="1"/>
    <col min="9406" max="9406" width="27.140625" style="572" customWidth="1"/>
    <col min="9407" max="9425" width="7.7109375" style="572" customWidth="1"/>
    <col min="9426" max="9427" width="8.85546875" style="572"/>
    <col min="9428" max="9431" width="8.42578125" style="572" customWidth="1"/>
    <col min="9432" max="9450" width="8.85546875" style="572"/>
    <col min="9451" max="9451" width="10.140625" style="572" customWidth="1"/>
    <col min="9452" max="9456" width="8.85546875" style="572"/>
    <col min="9457" max="9457" width="10" style="572" customWidth="1"/>
    <col min="9458" max="9458" width="10.42578125" style="572" customWidth="1"/>
    <col min="9459" max="9459" width="11.42578125" style="572" customWidth="1"/>
    <col min="9460" max="9658" width="8.85546875" style="572"/>
    <col min="9659" max="9659" width="3.7109375" style="572" customWidth="1"/>
    <col min="9660" max="9661" width="6.7109375" style="572" customWidth="1"/>
    <col min="9662" max="9662" width="27.140625" style="572" customWidth="1"/>
    <col min="9663" max="9681" width="7.7109375" style="572" customWidth="1"/>
    <col min="9682" max="9683" width="8.85546875" style="572"/>
    <col min="9684" max="9687" width="8.42578125" style="572" customWidth="1"/>
    <col min="9688" max="9706" width="8.85546875" style="572"/>
    <col min="9707" max="9707" width="10.140625" style="572" customWidth="1"/>
    <col min="9708" max="9712" width="8.85546875" style="572"/>
    <col min="9713" max="9713" width="10" style="572" customWidth="1"/>
    <col min="9714" max="9714" width="10.42578125" style="572" customWidth="1"/>
    <col min="9715" max="9715" width="11.42578125" style="572" customWidth="1"/>
    <col min="9716" max="9914" width="8.85546875" style="572"/>
    <col min="9915" max="9915" width="3.7109375" style="572" customWidth="1"/>
    <col min="9916" max="9917" width="6.7109375" style="572" customWidth="1"/>
    <col min="9918" max="9918" width="27.140625" style="572" customWidth="1"/>
    <col min="9919" max="9937" width="7.7109375" style="572" customWidth="1"/>
    <col min="9938" max="9939" width="8.85546875" style="572"/>
    <col min="9940" max="9943" width="8.42578125" style="572" customWidth="1"/>
    <col min="9944" max="9962" width="8.85546875" style="572"/>
    <col min="9963" max="9963" width="10.140625" style="572" customWidth="1"/>
    <col min="9964" max="9968" width="8.85546875" style="572"/>
    <col min="9969" max="9969" width="10" style="572" customWidth="1"/>
    <col min="9970" max="9970" width="10.42578125" style="572" customWidth="1"/>
    <col min="9971" max="9971" width="11.42578125" style="572" customWidth="1"/>
    <col min="9972" max="10170" width="8.85546875" style="572"/>
    <col min="10171" max="10171" width="3.7109375" style="572" customWidth="1"/>
    <col min="10172" max="10173" width="6.7109375" style="572" customWidth="1"/>
    <col min="10174" max="10174" width="27.140625" style="572" customWidth="1"/>
    <col min="10175" max="10193" width="7.7109375" style="572" customWidth="1"/>
    <col min="10194" max="10195" width="8.85546875" style="572"/>
    <col min="10196" max="10199" width="8.42578125" style="572" customWidth="1"/>
    <col min="10200" max="10218" width="8.85546875" style="572"/>
    <col min="10219" max="10219" width="10.140625" style="572" customWidth="1"/>
    <col min="10220" max="10224" width="8.85546875" style="572"/>
    <col min="10225" max="10225" width="10" style="572" customWidth="1"/>
    <col min="10226" max="10226" width="10.42578125" style="572" customWidth="1"/>
    <col min="10227" max="10227" width="11.42578125" style="572" customWidth="1"/>
    <col min="10228" max="10426" width="8.85546875" style="572"/>
    <col min="10427" max="10427" width="3.7109375" style="572" customWidth="1"/>
    <col min="10428" max="10429" width="6.7109375" style="572" customWidth="1"/>
    <col min="10430" max="10430" width="27.140625" style="572" customWidth="1"/>
    <col min="10431" max="10449" width="7.7109375" style="572" customWidth="1"/>
    <col min="10450" max="10451" width="8.85546875" style="572"/>
    <col min="10452" max="10455" width="8.42578125" style="572" customWidth="1"/>
    <col min="10456" max="10474" width="8.85546875" style="572"/>
    <col min="10475" max="10475" width="10.140625" style="572" customWidth="1"/>
    <col min="10476" max="10480" width="8.85546875" style="572"/>
    <col min="10481" max="10481" width="10" style="572" customWidth="1"/>
    <col min="10482" max="10482" width="10.42578125" style="572" customWidth="1"/>
    <col min="10483" max="10483" width="11.42578125" style="572" customWidth="1"/>
    <col min="10484" max="10682" width="8.85546875" style="572"/>
    <col min="10683" max="10683" width="3.7109375" style="572" customWidth="1"/>
    <col min="10684" max="10685" width="6.7109375" style="572" customWidth="1"/>
    <col min="10686" max="10686" width="27.140625" style="572" customWidth="1"/>
    <col min="10687" max="10705" width="7.7109375" style="572" customWidth="1"/>
    <col min="10706" max="10707" width="8.85546875" style="572"/>
    <col min="10708" max="10711" width="8.42578125" style="572" customWidth="1"/>
    <col min="10712" max="10730" width="8.85546875" style="572"/>
    <col min="10731" max="10731" width="10.140625" style="572" customWidth="1"/>
    <col min="10732" max="10736" width="8.85546875" style="572"/>
    <col min="10737" max="10737" width="10" style="572" customWidth="1"/>
    <col min="10738" max="10738" width="10.42578125" style="572" customWidth="1"/>
    <col min="10739" max="10739" width="11.42578125" style="572" customWidth="1"/>
    <col min="10740" max="10938" width="8.85546875" style="572"/>
    <col min="10939" max="10939" width="3.7109375" style="572" customWidth="1"/>
    <col min="10940" max="10941" width="6.7109375" style="572" customWidth="1"/>
    <col min="10942" max="10942" width="27.140625" style="572" customWidth="1"/>
    <col min="10943" max="10961" width="7.7109375" style="572" customWidth="1"/>
    <col min="10962" max="10963" width="8.85546875" style="572"/>
    <col min="10964" max="10967" width="8.42578125" style="572" customWidth="1"/>
    <col min="10968" max="10986" width="8.85546875" style="572"/>
    <col min="10987" max="10987" width="10.140625" style="572" customWidth="1"/>
    <col min="10988" max="10992" width="8.85546875" style="572"/>
    <col min="10993" max="10993" width="10" style="572" customWidth="1"/>
    <col min="10994" max="10994" width="10.42578125" style="572" customWidth="1"/>
    <col min="10995" max="10995" width="11.42578125" style="572" customWidth="1"/>
    <col min="10996" max="11194" width="8.85546875" style="572"/>
    <col min="11195" max="11195" width="3.7109375" style="572" customWidth="1"/>
    <col min="11196" max="11197" width="6.7109375" style="572" customWidth="1"/>
    <col min="11198" max="11198" width="27.140625" style="572" customWidth="1"/>
    <col min="11199" max="11217" width="7.7109375" style="572" customWidth="1"/>
    <col min="11218" max="11219" width="8.85546875" style="572"/>
    <col min="11220" max="11223" width="8.42578125" style="572" customWidth="1"/>
    <col min="11224" max="11242" width="8.85546875" style="572"/>
    <col min="11243" max="11243" width="10.140625" style="572" customWidth="1"/>
    <col min="11244" max="11248" width="8.85546875" style="572"/>
    <col min="11249" max="11249" width="10" style="572" customWidth="1"/>
    <col min="11250" max="11250" width="10.42578125" style="572" customWidth="1"/>
    <col min="11251" max="11251" width="11.42578125" style="572" customWidth="1"/>
    <col min="11252" max="11450" width="8.85546875" style="572"/>
    <col min="11451" max="11451" width="3.7109375" style="572" customWidth="1"/>
    <col min="11452" max="11453" width="6.7109375" style="572" customWidth="1"/>
    <col min="11454" max="11454" width="27.140625" style="572" customWidth="1"/>
    <col min="11455" max="11473" width="7.7109375" style="572" customWidth="1"/>
    <col min="11474" max="11475" width="8.85546875" style="572"/>
    <col min="11476" max="11479" width="8.42578125" style="572" customWidth="1"/>
    <col min="11480" max="11498" width="8.85546875" style="572"/>
    <col min="11499" max="11499" width="10.140625" style="572" customWidth="1"/>
    <col min="11500" max="11504" width="8.85546875" style="572"/>
    <col min="11505" max="11505" width="10" style="572" customWidth="1"/>
    <col min="11506" max="11506" width="10.42578125" style="572" customWidth="1"/>
    <col min="11507" max="11507" width="11.42578125" style="572" customWidth="1"/>
    <col min="11508" max="11706" width="8.85546875" style="572"/>
    <col min="11707" max="11707" width="3.7109375" style="572" customWidth="1"/>
    <col min="11708" max="11709" width="6.7109375" style="572" customWidth="1"/>
    <col min="11710" max="11710" width="27.140625" style="572" customWidth="1"/>
    <col min="11711" max="11729" width="7.7109375" style="572" customWidth="1"/>
    <col min="11730" max="11731" width="8.85546875" style="572"/>
    <col min="11732" max="11735" width="8.42578125" style="572" customWidth="1"/>
    <col min="11736" max="11754" width="8.85546875" style="572"/>
    <col min="11755" max="11755" width="10.140625" style="572" customWidth="1"/>
    <col min="11756" max="11760" width="8.85546875" style="572"/>
    <col min="11761" max="11761" width="10" style="572" customWidth="1"/>
    <col min="11762" max="11762" width="10.42578125" style="572" customWidth="1"/>
    <col min="11763" max="11763" width="11.42578125" style="572" customWidth="1"/>
    <col min="11764" max="11962" width="8.85546875" style="572"/>
    <col min="11963" max="11963" width="3.7109375" style="572" customWidth="1"/>
    <col min="11964" max="11965" width="6.7109375" style="572" customWidth="1"/>
    <col min="11966" max="11966" width="27.140625" style="572" customWidth="1"/>
    <col min="11967" max="11985" width="7.7109375" style="572" customWidth="1"/>
    <col min="11986" max="11987" width="8.85546875" style="572"/>
    <col min="11988" max="11991" width="8.42578125" style="572" customWidth="1"/>
    <col min="11992" max="12010" width="8.85546875" style="572"/>
    <col min="12011" max="12011" width="10.140625" style="572" customWidth="1"/>
    <col min="12012" max="12016" width="8.85546875" style="572"/>
    <col min="12017" max="12017" width="10" style="572" customWidth="1"/>
    <col min="12018" max="12018" width="10.42578125" style="572" customWidth="1"/>
    <col min="12019" max="12019" width="11.42578125" style="572" customWidth="1"/>
    <col min="12020" max="12218" width="8.85546875" style="572"/>
    <col min="12219" max="12219" width="3.7109375" style="572" customWidth="1"/>
    <col min="12220" max="12221" width="6.7109375" style="572" customWidth="1"/>
    <col min="12222" max="12222" width="27.140625" style="572" customWidth="1"/>
    <col min="12223" max="12241" width="7.7109375" style="572" customWidth="1"/>
    <col min="12242" max="12243" width="8.85546875" style="572"/>
    <col min="12244" max="12247" width="8.42578125" style="572" customWidth="1"/>
    <col min="12248" max="12266" width="8.85546875" style="572"/>
    <col min="12267" max="12267" width="10.140625" style="572" customWidth="1"/>
    <col min="12268" max="12272" width="8.85546875" style="572"/>
    <col min="12273" max="12273" width="10" style="572" customWidth="1"/>
    <col min="12274" max="12274" width="10.42578125" style="572" customWidth="1"/>
    <col min="12275" max="12275" width="11.42578125" style="572" customWidth="1"/>
    <col min="12276" max="12474" width="8.85546875" style="572"/>
    <col min="12475" max="12475" width="3.7109375" style="572" customWidth="1"/>
    <col min="12476" max="12477" width="6.7109375" style="572" customWidth="1"/>
    <col min="12478" max="12478" width="27.140625" style="572" customWidth="1"/>
    <col min="12479" max="12497" width="7.7109375" style="572" customWidth="1"/>
    <col min="12498" max="12499" width="8.85546875" style="572"/>
    <col min="12500" max="12503" width="8.42578125" style="572" customWidth="1"/>
    <col min="12504" max="12522" width="8.85546875" style="572"/>
    <col min="12523" max="12523" width="10.140625" style="572" customWidth="1"/>
    <col min="12524" max="12528" width="8.85546875" style="572"/>
    <col min="12529" max="12529" width="10" style="572" customWidth="1"/>
    <col min="12530" max="12530" width="10.42578125" style="572" customWidth="1"/>
    <col min="12531" max="12531" width="11.42578125" style="572" customWidth="1"/>
    <col min="12532" max="12730" width="8.85546875" style="572"/>
    <col min="12731" max="12731" width="3.7109375" style="572" customWidth="1"/>
    <col min="12732" max="12733" width="6.7109375" style="572" customWidth="1"/>
    <col min="12734" max="12734" width="27.140625" style="572" customWidth="1"/>
    <col min="12735" max="12753" width="7.7109375" style="572" customWidth="1"/>
    <col min="12754" max="12755" width="8.85546875" style="572"/>
    <col min="12756" max="12759" width="8.42578125" style="572" customWidth="1"/>
    <col min="12760" max="12778" width="8.85546875" style="572"/>
    <col min="12779" max="12779" width="10.140625" style="572" customWidth="1"/>
    <col min="12780" max="12784" width="8.85546875" style="572"/>
    <col min="12785" max="12785" width="10" style="572" customWidth="1"/>
    <col min="12786" max="12786" width="10.42578125" style="572" customWidth="1"/>
    <col min="12787" max="12787" width="11.42578125" style="572" customWidth="1"/>
    <col min="12788" max="12986" width="8.85546875" style="572"/>
    <col min="12987" max="12987" width="3.7109375" style="572" customWidth="1"/>
    <col min="12988" max="12989" width="6.7109375" style="572" customWidth="1"/>
    <col min="12990" max="12990" width="27.140625" style="572" customWidth="1"/>
    <col min="12991" max="13009" width="7.7109375" style="572" customWidth="1"/>
    <col min="13010" max="13011" width="8.85546875" style="572"/>
    <col min="13012" max="13015" width="8.42578125" style="572" customWidth="1"/>
    <col min="13016" max="13034" width="8.85546875" style="572"/>
    <col min="13035" max="13035" width="10.140625" style="572" customWidth="1"/>
    <col min="13036" max="13040" width="8.85546875" style="572"/>
    <col min="13041" max="13041" width="10" style="572" customWidth="1"/>
    <col min="13042" max="13042" width="10.42578125" style="572" customWidth="1"/>
    <col min="13043" max="13043" width="11.42578125" style="572" customWidth="1"/>
    <col min="13044" max="13242" width="8.85546875" style="572"/>
    <col min="13243" max="13243" width="3.7109375" style="572" customWidth="1"/>
    <col min="13244" max="13245" width="6.7109375" style="572" customWidth="1"/>
    <col min="13246" max="13246" width="27.140625" style="572" customWidth="1"/>
    <col min="13247" max="13265" width="7.7109375" style="572" customWidth="1"/>
    <col min="13266" max="13267" width="8.85546875" style="572"/>
    <col min="13268" max="13271" width="8.42578125" style="572" customWidth="1"/>
    <col min="13272" max="13290" width="8.85546875" style="572"/>
    <col min="13291" max="13291" width="10.140625" style="572" customWidth="1"/>
    <col min="13292" max="13296" width="8.85546875" style="572"/>
    <col min="13297" max="13297" width="10" style="572" customWidth="1"/>
    <col min="13298" max="13298" width="10.42578125" style="572" customWidth="1"/>
    <col min="13299" max="13299" width="11.42578125" style="572" customWidth="1"/>
    <col min="13300" max="13498" width="8.85546875" style="572"/>
    <col min="13499" max="13499" width="3.7109375" style="572" customWidth="1"/>
    <col min="13500" max="13501" width="6.7109375" style="572" customWidth="1"/>
    <col min="13502" max="13502" width="27.140625" style="572" customWidth="1"/>
    <col min="13503" max="13521" width="7.7109375" style="572" customWidth="1"/>
    <col min="13522" max="13523" width="8.85546875" style="572"/>
    <col min="13524" max="13527" width="8.42578125" style="572" customWidth="1"/>
    <col min="13528" max="13546" width="8.85546875" style="572"/>
    <col min="13547" max="13547" width="10.140625" style="572" customWidth="1"/>
    <col min="13548" max="13552" width="8.85546875" style="572"/>
    <col min="13553" max="13553" width="10" style="572" customWidth="1"/>
    <col min="13554" max="13554" width="10.42578125" style="572" customWidth="1"/>
    <col min="13555" max="13555" width="11.42578125" style="572" customWidth="1"/>
    <col min="13556" max="13754" width="8.85546875" style="572"/>
    <col min="13755" max="13755" width="3.7109375" style="572" customWidth="1"/>
    <col min="13756" max="13757" width="6.7109375" style="572" customWidth="1"/>
    <col min="13758" max="13758" width="27.140625" style="572" customWidth="1"/>
    <col min="13759" max="13777" width="7.7109375" style="572" customWidth="1"/>
    <col min="13778" max="13779" width="8.85546875" style="572"/>
    <col min="13780" max="13783" width="8.42578125" style="572" customWidth="1"/>
    <col min="13784" max="13802" width="8.85546875" style="572"/>
    <col min="13803" max="13803" width="10.140625" style="572" customWidth="1"/>
    <col min="13804" max="13808" width="8.85546875" style="572"/>
    <col min="13809" max="13809" width="10" style="572" customWidth="1"/>
    <col min="13810" max="13810" width="10.42578125" style="572" customWidth="1"/>
    <col min="13811" max="13811" width="11.42578125" style="572" customWidth="1"/>
    <col min="13812" max="14010" width="8.85546875" style="572"/>
    <col min="14011" max="14011" width="3.7109375" style="572" customWidth="1"/>
    <col min="14012" max="14013" width="6.7109375" style="572" customWidth="1"/>
    <col min="14014" max="14014" width="27.140625" style="572" customWidth="1"/>
    <col min="14015" max="14033" width="7.7109375" style="572" customWidth="1"/>
    <col min="14034" max="14035" width="8.85546875" style="572"/>
    <col min="14036" max="14039" width="8.42578125" style="572" customWidth="1"/>
    <col min="14040" max="14058" width="8.85546875" style="572"/>
    <col min="14059" max="14059" width="10.140625" style="572" customWidth="1"/>
    <col min="14060" max="14064" width="8.85546875" style="572"/>
    <col min="14065" max="14065" width="10" style="572" customWidth="1"/>
    <col min="14066" max="14066" width="10.42578125" style="572" customWidth="1"/>
    <col min="14067" max="14067" width="11.42578125" style="572" customWidth="1"/>
    <col min="14068" max="14266" width="8.85546875" style="572"/>
    <col min="14267" max="14267" width="3.7109375" style="572" customWidth="1"/>
    <col min="14268" max="14269" width="6.7109375" style="572" customWidth="1"/>
    <col min="14270" max="14270" width="27.140625" style="572" customWidth="1"/>
    <col min="14271" max="14289" width="7.7109375" style="572" customWidth="1"/>
    <col min="14290" max="14291" width="8.85546875" style="572"/>
    <col min="14292" max="14295" width="8.42578125" style="572" customWidth="1"/>
    <col min="14296" max="14314" width="8.85546875" style="572"/>
    <col min="14315" max="14315" width="10.140625" style="572" customWidth="1"/>
    <col min="14316" max="14320" width="8.85546875" style="572"/>
    <col min="14321" max="14321" width="10" style="572" customWidth="1"/>
    <col min="14322" max="14322" width="10.42578125" style="572" customWidth="1"/>
    <col min="14323" max="14323" width="11.42578125" style="572" customWidth="1"/>
    <col min="14324" max="14522" width="8.85546875" style="572"/>
    <col min="14523" max="14523" width="3.7109375" style="572" customWidth="1"/>
    <col min="14524" max="14525" width="6.7109375" style="572" customWidth="1"/>
    <col min="14526" max="14526" width="27.140625" style="572" customWidth="1"/>
    <col min="14527" max="14545" width="7.7109375" style="572" customWidth="1"/>
    <col min="14546" max="14547" width="8.85546875" style="572"/>
    <col min="14548" max="14551" width="8.42578125" style="572" customWidth="1"/>
    <col min="14552" max="14570" width="8.85546875" style="572"/>
    <col min="14571" max="14571" width="10.140625" style="572" customWidth="1"/>
    <col min="14572" max="14576" width="8.85546875" style="572"/>
    <col min="14577" max="14577" width="10" style="572" customWidth="1"/>
    <col min="14578" max="14578" width="10.42578125" style="572" customWidth="1"/>
    <col min="14579" max="14579" width="11.42578125" style="572" customWidth="1"/>
    <col min="14580" max="14778" width="8.85546875" style="572"/>
    <col min="14779" max="14779" width="3.7109375" style="572" customWidth="1"/>
    <col min="14780" max="14781" width="6.7109375" style="572" customWidth="1"/>
    <col min="14782" max="14782" width="27.140625" style="572" customWidth="1"/>
    <col min="14783" max="14801" width="7.7109375" style="572" customWidth="1"/>
    <col min="14802" max="14803" width="8.85546875" style="572"/>
    <col min="14804" max="14807" width="8.42578125" style="572" customWidth="1"/>
    <col min="14808" max="14826" width="8.85546875" style="572"/>
    <col min="14827" max="14827" width="10.140625" style="572" customWidth="1"/>
    <col min="14828" max="14832" width="8.85546875" style="572"/>
    <col min="14833" max="14833" width="10" style="572" customWidth="1"/>
    <col min="14834" max="14834" width="10.42578125" style="572" customWidth="1"/>
    <col min="14835" max="14835" width="11.42578125" style="572" customWidth="1"/>
    <col min="14836" max="15034" width="8.85546875" style="572"/>
    <col min="15035" max="15035" width="3.7109375" style="572" customWidth="1"/>
    <col min="15036" max="15037" width="6.7109375" style="572" customWidth="1"/>
    <col min="15038" max="15038" width="27.140625" style="572" customWidth="1"/>
    <col min="15039" max="15057" width="7.7109375" style="572" customWidth="1"/>
    <col min="15058" max="15059" width="8.85546875" style="572"/>
    <col min="15060" max="15063" width="8.42578125" style="572" customWidth="1"/>
    <col min="15064" max="15082" width="8.85546875" style="572"/>
    <col min="15083" max="15083" width="10.140625" style="572" customWidth="1"/>
    <col min="15084" max="15088" width="8.85546875" style="572"/>
    <col min="15089" max="15089" width="10" style="572" customWidth="1"/>
    <col min="15090" max="15090" width="10.42578125" style="572" customWidth="1"/>
    <col min="15091" max="15091" width="11.42578125" style="572" customWidth="1"/>
    <col min="15092" max="15290" width="8.85546875" style="572"/>
    <col min="15291" max="15291" width="3.7109375" style="572" customWidth="1"/>
    <col min="15292" max="15293" width="6.7109375" style="572" customWidth="1"/>
    <col min="15294" max="15294" width="27.140625" style="572" customWidth="1"/>
    <col min="15295" max="15313" width="7.7109375" style="572" customWidth="1"/>
    <col min="15314" max="15315" width="8.85546875" style="572"/>
    <col min="15316" max="15319" width="8.42578125" style="572" customWidth="1"/>
    <col min="15320" max="15338" width="8.85546875" style="572"/>
    <col min="15339" max="15339" width="10.140625" style="572" customWidth="1"/>
    <col min="15340" max="15344" width="8.85546875" style="572"/>
    <col min="15345" max="15345" width="10" style="572" customWidth="1"/>
    <col min="15346" max="15346" width="10.42578125" style="572" customWidth="1"/>
    <col min="15347" max="15347" width="11.42578125" style="572" customWidth="1"/>
    <col min="15348" max="15546" width="8.85546875" style="572"/>
    <col min="15547" max="15547" width="3.7109375" style="572" customWidth="1"/>
    <col min="15548" max="15549" width="6.7109375" style="572" customWidth="1"/>
    <col min="15550" max="15550" width="27.140625" style="572" customWidth="1"/>
    <col min="15551" max="15569" width="7.7109375" style="572" customWidth="1"/>
    <col min="15570" max="15571" width="8.85546875" style="572"/>
    <col min="15572" max="15575" width="8.42578125" style="572" customWidth="1"/>
    <col min="15576" max="15594" width="8.85546875" style="572"/>
    <col min="15595" max="15595" width="10.140625" style="572" customWidth="1"/>
    <col min="15596" max="15600" width="8.85546875" style="572"/>
    <col min="15601" max="15601" width="10" style="572" customWidth="1"/>
    <col min="15602" max="15602" width="10.42578125" style="572" customWidth="1"/>
    <col min="15603" max="15603" width="11.42578125" style="572" customWidth="1"/>
    <col min="15604" max="15802" width="8.85546875" style="572"/>
    <col min="15803" max="15803" width="3.7109375" style="572" customWidth="1"/>
    <col min="15804" max="15805" width="6.7109375" style="572" customWidth="1"/>
    <col min="15806" max="15806" width="27.140625" style="572" customWidth="1"/>
    <col min="15807" max="15825" width="7.7109375" style="572" customWidth="1"/>
    <col min="15826" max="15827" width="8.85546875" style="572"/>
    <col min="15828" max="15831" width="8.42578125" style="572" customWidth="1"/>
    <col min="15832" max="15850" width="8.85546875" style="572"/>
    <col min="15851" max="15851" width="10.140625" style="572" customWidth="1"/>
    <col min="15852" max="15856" width="8.85546875" style="572"/>
    <col min="15857" max="15857" width="10" style="572" customWidth="1"/>
    <col min="15858" max="15858" width="10.42578125" style="572" customWidth="1"/>
    <col min="15859" max="15859" width="11.42578125" style="572" customWidth="1"/>
    <col min="15860" max="16058" width="8.85546875" style="572"/>
    <col min="16059" max="16059" width="3.7109375" style="572" customWidth="1"/>
    <col min="16060" max="16061" width="6.7109375" style="572" customWidth="1"/>
    <col min="16062" max="16062" width="27.140625" style="572" customWidth="1"/>
    <col min="16063" max="16081" width="7.7109375" style="572" customWidth="1"/>
    <col min="16082" max="16083" width="8.85546875" style="572"/>
    <col min="16084" max="16087" width="8.42578125" style="572" customWidth="1"/>
    <col min="16088" max="16106" width="8.85546875" style="572"/>
    <col min="16107" max="16107" width="10.140625" style="572" customWidth="1"/>
    <col min="16108" max="16112" width="8.85546875" style="572"/>
    <col min="16113" max="16113" width="10" style="572" customWidth="1"/>
    <col min="16114" max="16114" width="10.42578125" style="572" customWidth="1"/>
    <col min="16115" max="16115" width="11.42578125" style="572" customWidth="1"/>
    <col min="16116" max="16384" width="8.85546875" style="572"/>
  </cols>
  <sheetData>
    <row r="1" spans="1:39" ht="15.75" customHeight="1">
      <c r="A1" s="610"/>
      <c r="B1" s="61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611"/>
      <c r="O1" s="654" t="s">
        <v>69</v>
      </c>
      <c r="P1" s="654"/>
      <c r="Q1" s="654"/>
      <c r="R1" s="571"/>
      <c r="S1" s="571"/>
      <c r="T1" s="571"/>
      <c r="U1" s="571"/>
    </row>
    <row r="2" spans="1:39" ht="15">
      <c r="A2" s="610"/>
      <c r="B2" s="61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</row>
    <row r="3" spans="1:39" ht="39" customHeight="1">
      <c r="B3" s="573"/>
      <c r="C3" s="573"/>
      <c r="D3" s="573"/>
      <c r="E3" s="655" t="s">
        <v>70</v>
      </c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573"/>
      <c r="Q3" s="573"/>
      <c r="R3" s="573"/>
      <c r="S3" s="573"/>
      <c r="T3" s="573"/>
      <c r="U3" s="573"/>
      <c r="V3" s="573"/>
      <c r="W3" s="573"/>
      <c r="X3" s="573"/>
      <c r="Y3" s="573"/>
      <c r="Z3" s="573"/>
      <c r="AA3" s="573"/>
      <c r="AB3" s="573"/>
      <c r="AC3" s="573"/>
    </row>
    <row r="4" spans="1:39" ht="39" customHeight="1"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801"/>
      <c r="O4" s="801"/>
      <c r="P4" s="801"/>
      <c r="Q4" s="573"/>
      <c r="R4" s="573"/>
      <c r="S4" s="573"/>
      <c r="T4" s="573"/>
      <c r="U4" s="573"/>
      <c r="V4" s="573"/>
      <c r="W4" s="573"/>
      <c r="X4" s="573"/>
      <c r="Y4" s="573"/>
      <c r="Z4" s="573"/>
      <c r="AA4" s="573"/>
      <c r="AB4" s="573"/>
      <c r="AC4" s="573"/>
    </row>
    <row r="5" spans="1:39" ht="39" customHeight="1">
      <c r="B5" s="573"/>
      <c r="C5" s="573"/>
      <c r="D5" s="799"/>
      <c r="E5" s="799"/>
      <c r="F5" s="799"/>
      <c r="G5" s="799"/>
      <c r="H5" s="799"/>
      <c r="I5" s="799"/>
      <c r="J5" s="799"/>
      <c r="K5" s="799"/>
      <c r="L5" s="799"/>
      <c r="M5" s="800"/>
      <c r="Q5" s="573"/>
      <c r="R5" s="573"/>
      <c r="S5" s="573"/>
      <c r="T5" s="573"/>
      <c r="U5" s="573"/>
      <c r="V5" s="573"/>
      <c r="W5" s="573"/>
      <c r="X5" s="573"/>
      <c r="Y5" s="573"/>
      <c r="Z5" s="573"/>
      <c r="AA5" s="573"/>
      <c r="AB5" s="573"/>
      <c r="AC5" s="573"/>
    </row>
    <row r="6" spans="1:39" ht="39" customHeight="1">
      <c r="B6" s="573"/>
      <c r="C6" s="573"/>
      <c r="D6" s="802"/>
      <c r="E6" s="802"/>
      <c r="F6" s="802"/>
      <c r="G6" s="802"/>
      <c r="H6" s="802"/>
      <c r="I6" s="802"/>
      <c r="J6" s="802"/>
      <c r="K6" s="802"/>
      <c r="L6" s="802"/>
      <c r="M6" s="802"/>
      <c r="N6" s="802"/>
      <c r="O6" s="803"/>
      <c r="P6" s="80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</row>
    <row r="7" spans="1:39" ht="14.25" customHeight="1">
      <c r="A7" s="561"/>
      <c r="B7" s="561"/>
      <c r="C7" s="561"/>
      <c r="D7" s="561"/>
      <c r="E7" s="561"/>
      <c r="F7" s="561"/>
      <c r="G7" s="561"/>
      <c r="H7" s="561"/>
      <c r="I7" s="561"/>
      <c r="J7" s="561"/>
      <c r="K7" s="561"/>
      <c r="L7" s="561"/>
      <c r="M7" s="574"/>
      <c r="Q7" s="572" t="s">
        <v>3</v>
      </c>
      <c r="AC7" s="572" t="s">
        <v>3</v>
      </c>
    </row>
    <row r="8" spans="1:39" ht="14.25" customHeight="1">
      <c r="A8" s="636" t="s">
        <v>4</v>
      </c>
      <c r="B8" s="636" t="s">
        <v>5</v>
      </c>
      <c r="C8" s="643" t="s">
        <v>72</v>
      </c>
      <c r="D8" s="648"/>
      <c r="E8" s="651"/>
      <c r="F8" s="636" t="s">
        <v>73</v>
      </c>
      <c r="G8" s="636" t="s">
        <v>74</v>
      </c>
      <c r="H8" s="656" t="s">
        <v>75</v>
      </c>
      <c r="I8" s="656" t="s">
        <v>76</v>
      </c>
      <c r="J8" s="656" t="s">
        <v>77</v>
      </c>
      <c r="K8" s="661" t="s">
        <v>78</v>
      </c>
      <c r="L8" s="662"/>
      <c r="M8" s="663"/>
      <c r="N8" s="667" t="s">
        <v>79</v>
      </c>
      <c r="O8" s="667"/>
      <c r="P8" s="667"/>
      <c r="Q8" s="668"/>
      <c r="R8" s="636" t="s">
        <v>4</v>
      </c>
      <c r="S8" s="636" t="s">
        <v>5</v>
      </c>
      <c r="T8" s="637" t="s">
        <v>80</v>
      </c>
      <c r="U8" s="576"/>
      <c r="V8" s="636" t="s">
        <v>80</v>
      </c>
      <c r="W8" s="636"/>
      <c r="X8" s="636"/>
      <c r="Y8" s="636"/>
      <c r="Z8" s="636"/>
      <c r="AA8" s="636"/>
      <c r="AB8" s="636" t="s">
        <v>81</v>
      </c>
      <c r="AC8" s="640" t="s">
        <v>89</v>
      </c>
    </row>
    <row r="9" spans="1:39" ht="14.25" customHeight="1">
      <c r="A9" s="636"/>
      <c r="B9" s="636"/>
      <c r="C9" s="643"/>
      <c r="D9" s="649"/>
      <c r="E9" s="652"/>
      <c r="F9" s="636"/>
      <c r="G9" s="636" t="s">
        <v>74</v>
      </c>
      <c r="H9" s="656" t="s">
        <v>75</v>
      </c>
      <c r="I9" s="656" t="s">
        <v>76</v>
      </c>
      <c r="J9" s="656" t="s">
        <v>82</v>
      </c>
      <c r="K9" s="664"/>
      <c r="L9" s="665"/>
      <c r="M9" s="666"/>
      <c r="N9" s="669"/>
      <c r="O9" s="669"/>
      <c r="P9" s="669"/>
      <c r="Q9" s="670"/>
      <c r="R9" s="636"/>
      <c r="S9" s="636"/>
      <c r="T9" s="638"/>
      <c r="U9" s="577"/>
      <c r="V9" s="636"/>
      <c r="W9" s="636"/>
      <c r="X9" s="636"/>
      <c r="Y9" s="636"/>
      <c r="Z9" s="636"/>
      <c r="AA9" s="636"/>
      <c r="AB9" s="636"/>
      <c r="AC9" s="641"/>
    </row>
    <row r="10" spans="1:39" ht="11.25" customHeight="1">
      <c r="A10" s="636"/>
      <c r="B10" s="636"/>
      <c r="C10" s="643"/>
      <c r="D10" s="649"/>
      <c r="E10" s="653"/>
      <c r="F10" s="636"/>
      <c r="G10" s="636"/>
      <c r="H10" s="656"/>
      <c r="I10" s="656"/>
      <c r="J10" s="656"/>
      <c r="K10" s="657" t="s">
        <v>83</v>
      </c>
      <c r="L10" s="656" t="s">
        <v>84</v>
      </c>
      <c r="M10" s="660" t="s">
        <v>85</v>
      </c>
      <c r="N10" s="636" t="s">
        <v>83</v>
      </c>
      <c r="O10" s="636" t="s">
        <v>86</v>
      </c>
      <c r="P10" s="636" t="s">
        <v>87</v>
      </c>
      <c r="Q10" s="636" t="s">
        <v>88</v>
      </c>
      <c r="R10" s="636"/>
      <c r="S10" s="636"/>
      <c r="T10" s="638"/>
      <c r="U10" s="637" t="s">
        <v>89</v>
      </c>
      <c r="V10" s="636" t="s">
        <v>90</v>
      </c>
      <c r="W10" s="640" t="s">
        <v>89</v>
      </c>
      <c r="X10" s="636" t="s">
        <v>91</v>
      </c>
      <c r="Y10" s="640" t="s">
        <v>89</v>
      </c>
      <c r="Z10" s="636" t="s">
        <v>92</v>
      </c>
      <c r="AA10" s="640" t="s">
        <v>89</v>
      </c>
      <c r="AB10" s="636"/>
      <c r="AC10" s="641"/>
    </row>
    <row r="11" spans="1:39" s="569" customFormat="1" ht="11.25" customHeight="1">
      <c r="A11" s="636"/>
      <c r="B11" s="636"/>
      <c r="C11" s="644"/>
      <c r="D11" s="645" t="s">
        <v>93</v>
      </c>
      <c r="E11" s="648" t="s">
        <v>94</v>
      </c>
      <c r="F11" s="636"/>
      <c r="G11" s="636"/>
      <c r="H11" s="656"/>
      <c r="I11" s="656"/>
      <c r="J11" s="656"/>
      <c r="K11" s="658"/>
      <c r="L11" s="656"/>
      <c r="M11" s="660"/>
      <c r="N11" s="636"/>
      <c r="O11" s="636"/>
      <c r="P11" s="636"/>
      <c r="Q11" s="636"/>
      <c r="R11" s="636"/>
      <c r="S11" s="636"/>
      <c r="T11" s="638"/>
      <c r="U11" s="638"/>
      <c r="V11" s="636"/>
      <c r="W11" s="641"/>
      <c r="X11" s="636"/>
      <c r="Y11" s="641"/>
      <c r="Z11" s="636"/>
      <c r="AA11" s="641"/>
      <c r="AB11" s="636"/>
      <c r="AC11" s="641"/>
    </row>
    <row r="12" spans="1:39" s="569" customFormat="1" ht="11.25" customHeight="1">
      <c r="A12" s="636"/>
      <c r="B12" s="636"/>
      <c r="C12" s="644"/>
      <c r="D12" s="646"/>
      <c r="E12" s="649"/>
      <c r="F12" s="636"/>
      <c r="G12" s="636"/>
      <c r="H12" s="656"/>
      <c r="I12" s="656"/>
      <c r="J12" s="656"/>
      <c r="K12" s="658"/>
      <c r="L12" s="656"/>
      <c r="M12" s="660"/>
      <c r="N12" s="636"/>
      <c r="O12" s="636"/>
      <c r="P12" s="636"/>
      <c r="Q12" s="636"/>
      <c r="R12" s="636"/>
      <c r="S12" s="636"/>
      <c r="T12" s="638"/>
      <c r="U12" s="638"/>
      <c r="V12" s="636"/>
      <c r="W12" s="641"/>
      <c r="X12" s="636"/>
      <c r="Y12" s="641"/>
      <c r="Z12" s="636"/>
      <c r="AA12" s="641"/>
      <c r="AB12" s="636"/>
      <c r="AC12" s="641"/>
    </row>
    <row r="13" spans="1:39" ht="15.75" customHeight="1">
      <c r="A13" s="636"/>
      <c r="B13" s="636"/>
      <c r="C13" s="644"/>
      <c r="D13" s="647"/>
      <c r="E13" s="650"/>
      <c r="F13" s="636"/>
      <c r="G13" s="636"/>
      <c r="H13" s="656"/>
      <c r="I13" s="656"/>
      <c r="J13" s="656"/>
      <c r="K13" s="659"/>
      <c r="L13" s="656"/>
      <c r="M13" s="660"/>
      <c r="N13" s="636"/>
      <c r="O13" s="636"/>
      <c r="P13" s="636"/>
      <c r="Q13" s="636"/>
      <c r="R13" s="636"/>
      <c r="S13" s="636"/>
      <c r="T13" s="639"/>
      <c r="U13" s="639"/>
      <c r="V13" s="636"/>
      <c r="W13" s="642"/>
      <c r="X13" s="636"/>
      <c r="Y13" s="642"/>
      <c r="Z13" s="636"/>
      <c r="AA13" s="642"/>
      <c r="AB13" s="636"/>
      <c r="AC13" s="642"/>
      <c r="AF13" s="612"/>
      <c r="AG13" s="612"/>
      <c r="AH13" s="612"/>
      <c r="AI13" s="612"/>
      <c r="AJ13" s="612"/>
      <c r="AK13" s="612"/>
      <c r="AL13" s="612"/>
      <c r="AM13" s="612"/>
    </row>
    <row r="14" spans="1:39" s="569" customFormat="1">
      <c r="A14" s="579" t="s">
        <v>31</v>
      </c>
      <c r="B14" s="562" t="s">
        <v>32</v>
      </c>
      <c r="C14" s="562">
        <v>1</v>
      </c>
      <c r="D14" s="578">
        <v>2</v>
      </c>
      <c r="E14" s="562">
        <v>3</v>
      </c>
      <c r="F14" s="562">
        <v>4</v>
      </c>
      <c r="G14" s="562">
        <v>5</v>
      </c>
      <c r="H14" s="575">
        <v>6</v>
      </c>
      <c r="I14" s="575">
        <v>7</v>
      </c>
      <c r="J14" s="575">
        <v>8</v>
      </c>
      <c r="K14" s="575">
        <v>9</v>
      </c>
      <c r="L14" s="575">
        <v>10</v>
      </c>
      <c r="M14" s="575">
        <v>11</v>
      </c>
      <c r="N14" s="562">
        <v>12</v>
      </c>
      <c r="O14" s="562">
        <v>13</v>
      </c>
      <c r="P14" s="562">
        <v>14</v>
      </c>
      <c r="Q14" s="562">
        <v>15</v>
      </c>
      <c r="R14" s="579" t="s">
        <v>31</v>
      </c>
      <c r="S14" s="562" t="s">
        <v>32</v>
      </c>
      <c r="T14" s="562">
        <v>16</v>
      </c>
      <c r="U14" s="580">
        <v>17</v>
      </c>
      <c r="V14" s="562">
        <v>18</v>
      </c>
      <c r="W14" s="562">
        <v>19</v>
      </c>
      <c r="X14" s="562">
        <v>20</v>
      </c>
      <c r="Y14" s="562">
        <v>21</v>
      </c>
      <c r="Z14" s="562">
        <v>22</v>
      </c>
      <c r="AA14" s="562">
        <v>23</v>
      </c>
      <c r="AB14" s="562">
        <v>24</v>
      </c>
      <c r="AC14" s="562">
        <v>25</v>
      </c>
      <c r="AD14" s="572"/>
    </row>
    <row r="15" spans="1:39">
      <c r="A15" s="613" t="s">
        <v>33</v>
      </c>
      <c r="B15" s="579">
        <v>1</v>
      </c>
      <c r="C15" s="581">
        <f>+C16+C22+C29+C41+C37</f>
        <v>76</v>
      </c>
      <c r="D15" s="563">
        <f>+D16+D22+D29+D41+D37</f>
        <v>48</v>
      </c>
      <c r="E15" s="563">
        <f t="shared" ref="E15:Q15" si="0">+E16+E22+E29+E41+E37</f>
        <v>28</v>
      </c>
      <c r="F15" s="563">
        <f t="shared" si="0"/>
        <v>288</v>
      </c>
      <c r="G15" s="563">
        <f>+G16+G22+G29+G41+G37</f>
        <v>903</v>
      </c>
      <c r="H15" s="582">
        <f t="shared" ref="H15:M15" si="1">+H16+H22+H29+H41+H37</f>
        <v>21</v>
      </c>
      <c r="I15" s="582">
        <f t="shared" si="1"/>
        <v>79</v>
      </c>
      <c r="J15" s="582">
        <f t="shared" si="1"/>
        <v>60</v>
      </c>
      <c r="K15" s="582">
        <f t="shared" si="1"/>
        <v>76</v>
      </c>
      <c r="L15" s="582">
        <f t="shared" si="1"/>
        <v>0</v>
      </c>
      <c r="M15" s="582">
        <f t="shared" si="1"/>
        <v>0</v>
      </c>
      <c r="N15" s="563">
        <f>+N16+N22+N29+N41+N37</f>
        <v>67</v>
      </c>
      <c r="O15" s="563">
        <f>+O16+O22+O29+O41+O37</f>
        <v>8</v>
      </c>
      <c r="P15" s="563">
        <f>+P16+P22+P29+P41+P37</f>
        <v>0</v>
      </c>
      <c r="Q15" s="563">
        <f t="shared" si="0"/>
        <v>1</v>
      </c>
      <c r="R15" s="613" t="s">
        <v>33</v>
      </c>
      <c r="S15" s="579">
        <v>1</v>
      </c>
      <c r="T15" s="563">
        <f>+T16+T22+T29+T41+T37</f>
        <v>646</v>
      </c>
      <c r="U15" s="583">
        <f>+U16+U22+U29+U41+U37</f>
        <v>639</v>
      </c>
      <c r="V15" s="563">
        <f t="shared" ref="V15:AC15" si="2">+V16+V22+V29+V41+V37</f>
        <v>596</v>
      </c>
      <c r="W15" s="563">
        <f t="shared" si="2"/>
        <v>596</v>
      </c>
      <c r="X15" s="563">
        <f t="shared" si="2"/>
        <v>25</v>
      </c>
      <c r="Y15" s="563">
        <f>+Y16+Y22+Y29+Y41+Y37</f>
        <v>25</v>
      </c>
      <c r="Z15" s="563">
        <f t="shared" si="2"/>
        <v>25</v>
      </c>
      <c r="AA15" s="563">
        <f t="shared" si="2"/>
        <v>18</v>
      </c>
      <c r="AB15" s="563">
        <f t="shared" si="2"/>
        <v>531</v>
      </c>
      <c r="AC15" s="563">
        <f t="shared" si="2"/>
        <v>531</v>
      </c>
      <c r="AE15" s="572">
        <f>+C15-D15-E15</f>
        <v>0</v>
      </c>
      <c r="AF15" s="572">
        <f>+C15-K15-L15-M15</f>
        <v>0</v>
      </c>
      <c r="AG15" s="572">
        <f>+C15-N15-O15-P15-Q15</f>
        <v>0</v>
      </c>
    </row>
    <row r="16" spans="1:39">
      <c r="A16" s="613" t="s">
        <v>34</v>
      </c>
      <c r="B16" s="579">
        <v>2</v>
      </c>
      <c r="C16" s="564">
        <f>SUM(C17:C21)</f>
        <v>7</v>
      </c>
      <c r="D16" s="564">
        <f>SUM(D17:D21)</f>
        <v>7</v>
      </c>
      <c r="E16" s="564">
        <f t="shared" ref="E16:Q16" si="3">SUM(E17:E21)</f>
        <v>0</v>
      </c>
      <c r="F16" s="564">
        <f t="shared" si="3"/>
        <v>17</v>
      </c>
      <c r="G16" s="564">
        <f t="shared" si="3"/>
        <v>155</v>
      </c>
      <c r="H16" s="584">
        <f t="shared" ref="H16:M16" si="4">SUM(H17:H21)</f>
        <v>2</v>
      </c>
      <c r="I16" s="584">
        <f t="shared" si="4"/>
        <v>10</v>
      </c>
      <c r="J16" s="584">
        <f t="shared" si="4"/>
        <v>8</v>
      </c>
      <c r="K16" s="584">
        <f t="shared" si="4"/>
        <v>7</v>
      </c>
      <c r="L16" s="584">
        <f t="shared" si="4"/>
        <v>0</v>
      </c>
      <c r="M16" s="584">
        <f t="shared" si="4"/>
        <v>0</v>
      </c>
      <c r="N16" s="564">
        <f t="shared" si="3"/>
        <v>6</v>
      </c>
      <c r="O16" s="564">
        <f t="shared" si="3"/>
        <v>1</v>
      </c>
      <c r="P16" s="564">
        <f t="shared" si="3"/>
        <v>0</v>
      </c>
      <c r="Q16" s="564">
        <f t="shared" si="3"/>
        <v>0</v>
      </c>
      <c r="R16" s="613" t="s">
        <v>34</v>
      </c>
      <c r="S16" s="579">
        <v>2</v>
      </c>
      <c r="T16" s="564">
        <f t="shared" ref="T16" si="5">SUM(T17:T21)</f>
        <v>70</v>
      </c>
      <c r="U16" s="564">
        <f t="shared" ref="U16" si="6">SUM(U17:U21)</f>
        <v>70</v>
      </c>
      <c r="V16" s="585">
        <f t="shared" ref="V16" si="7">SUM(V17:V21)</f>
        <v>65</v>
      </c>
      <c r="W16" s="585">
        <f t="shared" ref="W16" si="8">SUM(W17:W21)</f>
        <v>65</v>
      </c>
      <c r="X16" s="585">
        <f t="shared" ref="X16" si="9">SUM(X17:X21)</f>
        <v>0</v>
      </c>
      <c r="Y16" s="585">
        <f t="shared" ref="Y16" si="10">SUM(Y17:Y21)</f>
        <v>0</v>
      </c>
      <c r="Z16" s="585">
        <f t="shared" ref="Z16" si="11">SUM(Z17:Z21)</f>
        <v>5</v>
      </c>
      <c r="AA16" s="585">
        <f t="shared" ref="AA16" si="12">SUM(AA17:AA21)</f>
        <v>5</v>
      </c>
      <c r="AB16" s="585">
        <f t="shared" ref="AB16" si="13">SUM(AB17:AB21)</f>
        <v>71</v>
      </c>
      <c r="AC16" s="585">
        <f t="shared" ref="AC16" si="14">SUM(AC17:AC21)</f>
        <v>71</v>
      </c>
      <c r="AE16" s="572">
        <f t="shared" ref="AE16:AE53" si="15">+C16-D16-E16</f>
        <v>0</v>
      </c>
      <c r="AF16" s="572">
        <f t="shared" ref="AF16:AF53" si="16">+C16-K16-L16-M16</f>
        <v>0</v>
      </c>
      <c r="AG16" s="572">
        <f t="shared" ref="AG16:AG53" si="17">+C16-N16-O16-P16-Q16</f>
        <v>0</v>
      </c>
    </row>
    <row r="17" spans="1:33" s="604" customFormat="1">
      <c r="A17" s="614" t="s">
        <v>35</v>
      </c>
      <c r="B17" s="579">
        <v>3</v>
      </c>
      <c r="C17" s="586">
        <f>+D17+E17</f>
        <v>1</v>
      </c>
      <c r="D17" s="565">
        <v>1</v>
      </c>
      <c r="E17" s="565">
        <v>0</v>
      </c>
      <c r="F17" s="587">
        <v>2</v>
      </c>
      <c r="G17" s="565">
        <v>18</v>
      </c>
      <c r="H17" s="588">
        <v>0</v>
      </c>
      <c r="I17" s="589">
        <v>2</v>
      </c>
      <c r="J17" s="589">
        <v>0</v>
      </c>
      <c r="K17" s="588">
        <v>1</v>
      </c>
      <c r="L17" s="588">
        <v>0</v>
      </c>
      <c r="M17" s="588">
        <v>0</v>
      </c>
      <c r="N17" s="588">
        <v>1</v>
      </c>
      <c r="O17" s="588">
        <v>0</v>
      </c>
      <c r="P17" s="588">
        <v>0</v>
      </c>
      <c r="Q17" s="588">
        <v>0</v>
      </c>
      <c r="R17" s="614" t="s">
        <v>35</v>
      </c>
      <c r="S17" s="579">
        <v>3</v>
      </c>
      <c r="T17" s="588">
        <v>2</v>
      </c>
      <c r="U17" s="587">
        <v>2</v>
      </c>
      <c r="V17" s="588">
        <v>2</v>
      </c>
      <c r="W17" s="588">
        <v>2</v>
      </c>
      <c r="X17" s="588">
        <v>0</v>
      </c>
      <c r="Y17" s="588">
        <v>0</v>
      </c>
      <c r="Z17" s="588">
        <v>0</v>
      </c>
      <c r="AA17" s="588">
        <v>0</v>
      </c>
      <c r="AB17" s="588">
        <v>5</v>
      </c>
      <c r="AC17" s="588">
        <v>5</v>
      </c>
      <c r="AE17" s="572">
        <f t="shared" si="15"/>
        <v>0</v>
      </c>
      <c r="AF17" s="572">
        <f t="shared" si="16"/>
        <v>0</v>
      </c>
      <c r="AG17" s="572">
        <f t="shared" si="17"/>
        <v>0</v>
      </c>
    </row>
    <row r="18" spans="1:33" s="604" customFormat="1">
      <c r="A18" s="614" t="s">
        <v>36</v>
      </c>
      <c r="B18" s="579">
        <v>4</v>
      </c>
      <c r="C18" s="586">
        <f t="shared" ref="C18:C50" si="18">+D18+E18</f>
        <v>1</v>
      </c>
      <c r="D18" s="565">
        <v>1</v>
      </c>
      <c r="E18" s="565">
        <v>0</v>
      </c>
      <c r="F18" s="587">
        <v>3</v>
      </c>
      <c r="G18" s="565">
        <v>19</v>
      </c>
      <c r="H18" s="588">
        <v>0</v>
      </c>
      <c r="I18" s="589">
        <v>1</v>
      </c>
      <c r="J18" s="589">
        <v>1</v>
      </c>
      <c r="K18" s="588">
        <v>1</v>
      </c>
      <c r="L18" s="588">
        <v>0</v>
      </c>
      <c r="M18" s="588">
        <v>0</v>
      </c>
      <c r="N18" s="588">
        <v>1</v>
      </c>
      <c r="O18" s="588">
        <v>0</v>
      </c>
      <c r="P18" s="588">
        <v>0</v>
      </c>
      <c r="Q18" s="588">
        <v>0</v>
      </c>
      <c r="R18" s="614" t="s">
        <v>36</v>
      </c>
      <c r="S18" s="579">
        <v>4</v>
      </c>
      <c r="T18" s="588">
        <v>12</v>
      </c>
      <c r="U18" s="587">
        <v>12</v>
      </c>
      <c r="V18" s="588">
        <v>12</v>
      </c>
      <c r="W18" s="588">
        <v>12</v>
      </c>
      <c r="X18" s="588">
        <v>0</v>
      </c>
      <c r="Y18" s="588">
        <v>0</v>
      </c>
      <c r="Z18" s="588">
        <v>0</v>
      </c>
      <c r="AA18" s="588">
        <v>0</v>
      </c>
      <c r="AB18" s="588">
        <v>6</v>
      </c>
      <c r="AC18" s="588">
        <v>6</v>
      </c>
      <c r="AE18" s="572">
        <f t="shared" si="15"/>
        <v>0</v>
      </c>
      <c r="AF18" s="572">
        <f t="shared" si="16"/>
        <v>0</v>
      </c>
      <c r="AG18" s="572">
        <f t="shared" si="17"/>
        <v>0</v>
      </c>
    </row>
    <row r="19" spans="1:33" s="604" customFormat="1">
      <c r="A19" s="614" t="s">
        <v>37</v>
      </c>
      <c r="B19" s="579">
        <v>5</v>
      </c>
      <c r="C19" s="586">
        <f t="shared" si="18"/>
        <v>3</v>
      </c>
      <c r="D19" s="565">
        <v>3</v>
      </c>
      <c r="E19" s="565">
        <v>0</v>
      </c>
      <c r="F19" s="587">
        <v>6</v>
      </c>
      <c r="G19" s="565">
        <v>58</v>
      </c>
      <c r="H19" s="588">
        <v>2</v>
      </c>
      <c r="I19" s="589">
        <v>4</v>
      </c>
      <c r="J19" s="589">
        <v>4</v>
      </c>
      <c r="K19" s="588">
        <v>3</v>
      </c>
      <c r="L19" s="588">
        <v>0</v>
      </c>
      <c r="M19" s="588">
        <v>0</v>
      </c>
      <c r="N19" s="588">
        <v>2</v>
      </c>
      <c r="O19" s="588">
        <v>1</v>
      </c>
      <c r="P19" s="588">
        <v>0</v>
      </c>
      <c r="Q19" s="588">
        <v>0</v>
      </c>
      <c r="R19" s="614" t="s">
        <v>37</v>
      </c>
      <c r="S19" s="579">
        <v>5</v>
      </c>
      <c r="T19" s="588">
        <v>22</v>
      </c>
      <c r="U19" s="587">
        <v>22</v>
      </c>
      <c r="V19" s="588">
        <v>19</v>
      </c>
      <c r="W19" s="588">
        <v>19</v>
      </c>
      <c r="X19" s="588">
        <v>0</v>
      </c>
      <c r="Y19" s="588">
        <v>0</v>
      </c>
      <c r="Z19" s="588">
        <v>3</v>
      </c>
      <c r="AA19" s="588">
        <v>3</v>
      </c>
      <c r="AB19" s="588">
        <v>35</v>
      </c>
      <c r="AC19" s="588">
        <v>35</v>
      </c>
      <c r="AE19" s="572">
        <f t="shared" si="15"/>
        <v>0</v>
      </c>
      <c r="AF19" s="572">
        <f t="shared" si="16"/>
        <v>0</v>
      </c>
      <c r="AG19" s="572">
        <f t="shared" si="17"/>
        <v>0</v>
      </c>
    </row>
    <row r="20" spans="1:33" s="604" customFormat="1">
      <c r="A20" s="614" t="s">
        <v>38</v>
      </c>
      <c r="B20" s="579">
        <v>6</v>
      </c>
      <c r="C20" s="586">
        <f t="shared" si="18"/>
        <v>1</v>
      </c>
      <c r="D20" s="565">
        <v>1</v>
      </c>
      <c r="E20" s="565">
        <v>0</v>
      </c>
      <c r="F20" s="587">
        <v>3</v>
      </c>
      <c r="G20" s="565">
        <v>24</v>
      </c>
      <c r="H20" s="588">
        <v>0</v>
      </c>
      <c r="I20" s="589">
        <v>1</v>
      </c>
      <c r="J20" s="589">
        <v>0</v>
      </c>
      <c r="K20" s="588">
        <v>1</v>
      </c>
      <c r="L20" s="588">
        <v>0</v>
      </c>
      <c r="M20" s="588">
        <v>0</v>
      </c>
      <c r="N20" s="588">
        <v>1</v>
      </c>
      <c r="O20" s="588">
        <v>0</v>
      </c>
      <c r="P20" s="588">
        <v>0</v>
      </c>
      <c r="Q20" s="588">
        <v>0</v>
      </c>
      <c r="R20" s="614" t="s">
        <v>38</v>
      </c>
      <c r="S20" s="579">
        <v>6</v>
      </c>
      <c r="T20" s="588">
        <v>18</v>
      </c>
      <c r="U20" s="587">
        <v>18</v>
      </c>
      <c r="V20" s="588">
        <v>16</v>
      </c>
      <c r="W20" s="588">
        <v>16</v>
      </c>
      <c r="X20" s="588">
        <v>0</v>
      </c>
      <c r="Y20" s="588">
        <v>0</v>
      </c>
      <c r="Z20" s="588">
        <v>2</v>
      </c>
      <c r="AA20" s="588">
        <v>2</v>
      </c>
      <c r="AB20" s="588">
        <v>9</v>
      </c>
      <c r="AC20" s="588">
        <v>9</v>
      </c>
      <c r="AE20" s="572">
        <f t="shared" si="15"/>
        <v>0</v>
      </c>
      <c r="AF20" s="572">
        <f t="shared" si="16"/>
        <v>0</v>
      </c>
      <c r="AG20" s="572">
        <f t="shared" si="17"/>
        <v>0</v>
      </c>
    </row>
    <row r="21" spans="1:33" s="604" customFormat="1">
      <c r="A21" s="614" t="s">
        <v>39</v>
      </c>
      <c r="B21" s="579">
        <v>7</v>
      </c>
      <c r="C21" s="586">
        <f t="shared" si="18"/>
        <v>1</v>
      </c>
      <c r="D21" s="565">
        <v>1</v>
      </c>
      <c r="E21" s="565">
        <v>0</v>
      </c>
      <c r="F21" s="587">
        <v>3</v>
      </c>
      <c r="G21" s="565">
        <v>36</v>
      </c>
      <c r="H21" s="588">
        <v>0</v>
      </c>
      <c r="I21" s="589">
        <v>2</v>
      </c>
      <c r="J21" s="589">
        <v>3</v>
      </c>
      <c r="K21" s="588">
        <v>1</v>
      </c>
      <c r="L21" s="588">
        <v>0</v>
      </c>
      <c r="M21" s="588">
        <v>0</v>
      </c>
      <c r="N21" s="588">
        <v>1</v>
      </c>
      <c r="O21" s="588">
        <v>0</v>
      </c>
      <c r="P21" s="588">
        <v>0</v>
      </c>
      <c r="Q21" s="588">
        <v>0</v>
      </c>
      <c r="R21" s="614" t="s">
        <v>39</v>
      </c>
      <c r="S21" s="579">
        <v>7</v>
      </c>
      <c r="T21" s="588">
        <v>16</v>
      </c>
      <c r="U21" s="587">
        <v>16</v>
      </c>
      <c r="V21" s="588">
        <v>16</v>
      </c>
      <c r="W21" s="588">
        <v>16</v>
      </c>
      <c r="X21" s="588">
        <v>0</v>
      </c>
      <c r="Y21" s="588">
        <v>0</v>
      </c>
      <c r="Z21" s="588">
        <v>0</v>
      </c>
      <c r="AA21" s="588">
        <v>0</v>
      </c>
      <c r="AB21" s="588">
        <v>16</v>
      </c>
      <c r="AC21" s="588">
        <v>16</v>
      </c>
      <c r="AE21" s="572">
        <f t="shared" si="15"/>
        <v>0</v>
      </c>
      <c r="AF21" s="572">
        <f t="shared" si="16"/>
        <v>0</v>
      </c>
      <c r="AG21" s="572">
        <f t="shared" si="17"/>
        <v>0</v>
      </c>
    </row>
    <row r="22" spans="1:33">
      <c r="A22" s="615" t="s">
        <v>40</v>
      </c>
      <c r="B22" s="579">
        <v>8</v>
      </c>
      <c r="C22" s="564">
        <f>SUM(C23:C28)</f>
        <v>12</v>
      </c>
      <c r="D22" s="564">
        <v>9</v>
      </c>
      <c r="E22" s="564">
        <v>3</v>
      </c>
      <c r="F22" s="564">
        <f t="shared" ref="F22:Q22" si="19">SUM(F23:F28)</f>
        <v>43</v>
      </c>
      <c r="G22" s="564">
        <f t="shared" si="19"/>
        <v>126</v>
      </c>
      <c r="H22" s="584">
        <f t="shared" ref="H22:M22" si="20">SUM(H23:H28)</f>
        <v>7</v>
      </c>
      <c r="I22" s="584">
        <f t="shared" si="20"/>
        <v>14</v>
      </c>
      <c r="J22" s="584">
        <f t="shared" si="20"/>
        <v>10</v>
      </c>
      <c r="K22" s="584">
        <f t="shared" si="20"/>
        <v>12</v>
      </c>
      <c r="L22" s="584">
        <f t="shared" si="20"/>
        <v>0</v>
      </c>
      <c r="M22" s="584">
        <f t="shared" si="20"/>
        <v>0</v>
      </c>
      <c r="N22" s="564">
        <f t="shared" si="19"/>
        <v>10</v>
      </c>
      <c r="O22" s="564">
        <f t="shared" si="19"/>
        <v>2</v>
      </c>
      <c r="P22" s="564">
        <f t="shared" si="19"/>
        <v>0</v>
      </c>
      <c r="Q22" s="564">
        <f t="shared" si="19"/>
        <v>0</v>
      </c>
      <c r="R22" s="615" t="s">
        <v>40</v>
      </c>
      <c r="S22" s="579">
        <v>8</v>
      </c>
      <c r="T22" s="564">
        <f t="shared" ref="T22" si="21">SUM(T23:T28)</f>
        <v>153</v>
      </c>
      <c r="U22" s="564">
        <f t="shared" ref="U22" si="22">SUM(U23:U28)</f>
        <v>151</v>
      </c>
      <c r="V22" s="585">
        <f t="shared" ref="V22" si="23">SUM(V23:V28)</f>
        <v>126</v>
      </c>
      <c r="W22" s="585">
        <f t="shared" ref="W22" si="24">SUM(W23:W28)</f>
        <v>126</v>
      </c>
      <c r="X22" s="585">
        <f t="shared" ref="X22" si="25">SUM(X23:X28)</f>
        <v>16</v>
      </c>
      <c r="Y22" s="585">
        <f t="shared" ref="Y22" si="26">SUM(Y23:Y28)</f>
        <v>16</v>
      </c>
      <c r="Z22" s="585">
        <f t="shared" ref="Z22" si="27">SUM(Z23:Z28)</f>
        <v>11</v>
      </c>
      <c r="AA22" s="585">
        <f t="shared" ref="AA22" si="28">SUM(AA23:AA28)</f>
        <v>9</v>
      </c>
      <c r="AB22" s="585">
        <f t="shared" ref="AB22" si="29">SUM(AB23:AB28)</f>
        <v>60</v>
      </c>
      <c r="AC22" s="585">
        <f t="shared" ref="AC22" si="30">SUM(AC23:AC28)</f>
        <v>60</v>
      </c>
      <c r="AE22" s="572">
        <f t="shared" si="15"/>
        <v>0</v>
      </c>
      <c r="AF22" s="572">
        <f t="shared" si="16"/>
        <v>0</v>
      </c>
      <c r="AG22" s="572">
        <f t="shared" si="17"/>
        <v>0</v>
      </c>
    </row>
    <row r="23" spans="1:33" s="604" customFormat="1">
      <c r="A23" s="614" t="s">
        <v>41</v>
      </c>
      <c r="B23" s="579">
        <v>9</v>
      </c>
      <c r="C23" s="586">
        <f t="shared" si="18"/>
        <v>3</v>
      </c>
      <c r="D23" s="565">
        <v>1</v>
      </c>
      <c r="E23" s="565">
        <v>2</v>
      </c>
      <c r="F23" s="587">
        <v>8</v>
      </c>
      <c r="G23" s="565">
        <v>33</v>
      </c>
      <c r="H23" s="588">
        <v>1</v>
      </c>
      <c r="I23" s="589">
        <v>4</v>
      </c>
      <c r="J23" s="589">
        <v>4</v>
      </c>
      <c r="K23" s="588">
        <v>3</v>
      </c>
      <c r="L23" s="588">
        <v>0</v>
      </c>
      <c r="M23" s="588">
        <v>0</v>
      </c>
      <c r="N23" s="588">
        <v>2</v>
      </c>
      <c r="O23" s="588">
        <v>1</v>
      </c>
      <c r="P23" s="588">
        <v>0</v>
      </c>
      <c r="Q23" s="588">
        <v>0</v>
      </c>
      <c r="R23" s="614" t="s">
        <v>41</v>
      </c>
      <c r="S23" s="579">
        <v>9</v>
      </c>
      <c r="T23" s="588">
        <v>26</v>
      </c>
      <c r="U23" s="587">
        <v>25</v>
      </c>
      <c r="V23" s="588">
        <v>22</v>
      </c>
      <c r="W23" s="588">
        <v>22</v>
      </c>
      <c r="X23" s="588">
        <v>2</v>
      </c>
      <c r="Y23" s="588">
        <v>2</v>
      </c>
      <c r="Z23" s="588">
        <v>2</v>
      </c>
      <c r="AA23" s="588">
        <v>1</v>
      </c>
      <c r="AB23" s="588">
        <v>7</v>
      </c>
      <c r="AC23" s="588">
        <v>7</v>
      </c>
      <c r="AE23" s="572">
        <f t="shared" si="15"/>
        <v>0</v>
      </c>
      <c r="AF23" s="572">
        <f t="shared" si="16"/>
        <v>0</v>
      </c>
      <c r="AG23" s="572">
        <f t="shared" si="17"/>
        <v>0</v>
      </c>
    </row>
    <row r="24" spans="1:33" s="604" customFormat="1">
      <c r="A24" s="614" t="s">
        <v>42</v>
      </c>
      <c r="B24" s="579">
        <v>10</v>
      </c>
      <c r="C24" s="586">
        <f t="shared" si="18"/>
        <v>2</v>
      </c>
      <c r="D24" s="565">
        <v>1</v>
      </c>
      <c r="E24" s="565">
        <v>1</v>
      </c>
      <c r="F24" s="587">
        <v>4</v>
      </c>
      <c r="G24" s="565">
        <v>13</v>
      </c>
      <c r="H24" s="588">
        <v>1</v>
      </c>
      <c r="I24" s="589">
        <v>1</v>
      </c>
      <c r="J24" s="589">
        <v>0</v>
      </c>
      <c r="K24" s="588">
        <v>2</v>
      </c>
      <c r="L24" s="588">
        <v>0</v>
      </c>
      <c r="M24" s="588">
        <v>0</v>
      </c>
      <c r="N24" s="588">
        <v>2</v>
      </c>
      <c r="O24" s="588">
        <v>0</v>
      </c>
      <c r="P24" s="588">
        <v>0</v>
      </c>
      <c r="Q24" s="588">
        <v>0</v>
      </c>
      <c r="R24" s="614" t="s">
        <v>42</v>
      </c>
      <c r="S24" s="579">
        <v>10</v>
      </c>
      <c r="T24" s="588">
        <v>19</v>
      </c>
      <c r="U24" s="587">
        <v>19</v>
      </c>
      <c r="V24" s="588">
        <v>15</v>
      </c>
      <c r="W24" s="588">
        <v>15</v>
      </c>
      <c r="X24" s="588">
        <v>0</v>
      </c>
      <c r="Y24" s="588">
        <v>0</v>
      </c>
      <c r="Z24" s="588">
        <v>4</v>
      </c>
      <c r="AA24" s="588">
        <v>4</v>
      </c>
      <c r="AB24" s="588">
        <v>7</v>
      </c>
      <c r="AC24" s="588">
        <v>7</v>
      </c>
      <c r="AE24" s="572">
        <f t="shared" si="15"/>
        <v>0</v>
      </c>
      <c r="AF24" s="572">
        <f t="shared" si="16"/>
        <v>0</v>
      </c>
      <c r="AG24" s="572">
        <f t="shared" si="17"/>
        <v>0</v>
      </c>
    </row>
    <row r="25" spans="1:33" s="604" customFormat="1">
      <c r="A25" s="614" t="s">
        <v>43</v>
      </c>
      <c r="B25" s="579">
        <v>11</v>
      </c>
      <c r="C25" s="586">
        <f t="shared" si="18"/>
        <v>2</v>
      </c>
      <c r="D25" s="565">
        <v>2</v>
      </c>
      <c r="E25" s="565">
        <v>0</v>
      </c>
      <c r="F25" s="587">
        <v>4</v>
      </c>
      <c r="G25" s="565">
        <v>16</v>
      </c>
      <c r="H25" s="588">
        <v>1</v>
      </c>
      <c r="I25" s="589">
        <v>3</v>
      </c>
      <c r="J25" s="589">
        <v>1</v>
      </c>
      <c r="K25" s="588">
        <v>2</v>
      </c>
      <c r="L25" s="588">
        <v>0</v>
      </c>
      <c r="M25" s="588">
        <v>0</v>
      </c>
      <c r="N25" s="588">
        <v>1</v>
      </c>
      <c r="O25" s="588">
        <v>1</v>
      </c>
      <c r="P25" s="588">
        <v>0</v>
      </c>
      <c r="Q25" s="588">
        <v>0</v>
      </c>
      <c r="R25" s="614" t="s">
        <v>43</v>
      </c>
      <c r="S25" s="579">
        <v>11</v>
      </c>
      <c r="T25" s="588">
        <v>21</v>
      </c>
      <c r="U25" s="587">
        <v>20</v>
      </c>
      <c r="V25" s="588">
        <v>6</v>
      </c>
      <c r="W25" s="588">
        <v>6</v>
      </c>
      <c r="X25" s="588">
        <v>12</v>
      </c>
      <c r="Y25" s="588">
        <v>12</v>
      </c>
      <c r="Z25" s="588">
        <v>3</v>
      </c>
      <c r="AA25" s="588">
        <v>2</v>
      </c>
      <c r="AB25" s="588">
        <v>8</v>
      </c>
      <c r="AC25" s="588">
        <v>8</v>
      </c>
      <c r="AE25" s="572">
        <f t="shared" si="15"/>
        <v>0</v>
      </c>
      <c r="AF25" s="572">
        <f t="shared" si="16"/>
        <v>0</v>
      </c>
      <c r="AG25" s="572">
        <f t="shared" si="17"/>
        <v>0</v>
      </c>
    </row>
    <row r="26" spans="1:33" s="604" customFormat="1">
      <c r="A26" s="614" t="s">
        <v>44</v>
      </c>
      <c r="B26" s="579">
        <v>12</v>
      </c>
      <c r="C26" s="586">
        <f t="shared" si="18"/>
        <v>3</v>
      </c>
      <c r="D26" s="565">
        <v>3</v>
      </c>
      <c r="E26" s="565">
        <v>0</v>
      </c>
      <c r="F26" s="587">
        <v>7</v>
      </c>
      <c r="G26" s="565">
        <v>21</v>
      </c>
      <c r="H26" s="588">
        <v>4</v>
      </c>
      <c r="I26" s="589">
        <v>4</v>
      </c>
      <c r="J26" s="589">
        <v>3</v>
      </c>
      <c r="K26" s="588">
        <v>3</v>
      </c>
      <c r="L26" s="588">
        <v>0</v>
      </c>
      <c r="M26" s="588">
        <v>0</v>
      </c>
      <c r="N26" s="588">
        <v>3</v>
      </c>
      <c r="O26" s="588">
        <v>0</v>
      </c>
      <c r="P26" s="588">
        <v>0</v>
      </c>
      <c r="Q26" s="588">
        <v>0</v>
      </c>
      <c r="R26" s="614" t="s">
        <v>44</v>
      </c>
      <c r="S26" s="579">
        <v>12</v>
      </c>
      <c r="T26" s="588">
        <v>33</v>
      </c>
      <c r="U26" s="587">
        <v>33</v>
      </c>
      <c r="V26" s="588">
        <v>33</v>
      </c>
      <c r="W26" s="588">
        <v>33</v>
      </c>
      <c r="X26" s="588">
        <v>0</v>
      </c>
      <c r="Y26" s="588">
        <v>0</v>
      </c>
      <c r="Z26" s="588">
        <v>0</v>
      </c>
      <c r="AA26" s="588">
        <v>0</v>
      </c>
      <c r="AB26" s="588">
        <v>24</v>
      </c>
      <c r="AC26" s="588">
        <v>24</v>
      </c>
      <c r="AE26" s="572">
        <f t="shared" si="15"/>
        <v>0</v>
      </c>
      <c r="AF26" s="572">
        <f t="shared" si="16"/>
        <v>0</v>
      </c>
      <c r="AG26" s="572">
        <f t="shared" si="17"/>
        <v>0</v>
      </c>
    </row>
    <row r="27" spans="1:33" s="604" customFormat="1">
      <c r="A27" s="614" t="s">
        <v>45</v>
      </c>
      <c r="B27" s="579">
        <v>13</v>
      </c>
      <c r="C27" s="586">
        <f t="shared" si="18"/>
        <v>1</v>
      </c>
      <c r="D27" s="565">
        <v>1</v>
      </c>
      <c r="E27" s="565">
        <v>0</v>
      </c>
      <c r="F27" s="587">
        <v>18</v>
      </c>
      <c r="G27" s="565">
        <v>24</v>
      </c>
      <c r="H27" s="588">
        <v>0</v>
      </c>
      <c r="I27" s="589">
        <v>1</v>
      </c>
      <c r="J27" s="589">
        <v>1</v>
      </c>
      <c r="K27" s="588">
        <v>1</v>
      </c>
      <c r="L27" s="588">
        <v>0</v>
      </c>
      <c r="M27" s="588">
        <v>0</v>
      </c>
      <c r="N27" s="588">
        <v>1</v>
      </c>
      <c r="O27" s="588">
        <v>0</v>
      </c>
      <c r="P27" s="588">
        <v>0</v>
      </c>
      <c r="Q27" s="588">
        <v>0</v>
      </c>
      <c r="R27" s="614" t="s">
        <v>45</v>
      </c>
      <c r="S27" s="579">
        <v>13</v>
      </c>
      <c r="T27" s="588">
        <v>42</v>
      </c>
      <c r="U27" s="587">
        <v>42</v>
      </c>
      <c r="V27" s="588">
        <v>42</v>
      </c>
      <c r="W27" s="588">
        <v>42</v>
      </c>
      <c r="X27" s="588">
        <v>0</v>
      </c>
      <c r="Y27" s="588">
        <v>0</v>
      </c>
      <c r="Z27" s="588">
        <v>0</v>
      </c>
      <c r="AA27" s="588">
        <v>0</v>
      </c>
      <c r="AB27" s="588">
        <v>10</v>
      </c>
      <c r="AC27" s="588">
        <v>10</v>
      </c>
      <c r="AE27" s="572">
        <f t="shared" si="15"/>
        <v>0</v>
      </c>
      <c r="AF27" s="572">
        <f t="shared" si="16"/>
        <v>0</v>
      </c>
      <c r="AG27" s="572">
        <f t="shared" si="17"/>
        <v>0</v>
      </c>
    </row>
    <row r="28" spans="1:33" s="604" customFormat="1">
      <c r="A28" s="614" t="s">
        <v>46</v>
      </c>
      <c r="B28" s="579">
        <v>14</v>
      </c>
      <c r="C28" s="586">
        <f t="shared" si="18"/>
        <v>1</v>
      </c>
      <c r="D28" s="565">
        <v>1</v>
      </c>
      <c r="E28" s="565">
        <v>0</v>
      </c>
      <c r="F28" s="587">
        <v>2</v>
      </c>
      <c r="G28" s="565">
        <v>19</v>
      </c>
      <c r="H28" s="588">
        <v>0</v>
      </c>
      <c r="I28" s="589">
        <v>1</v>
      </c>
      <c r="J28" s="589">
        <v>1</v>
      </c>
      <c r="K28" s="588">
        <v>1</v>
      </c>
      <c r="L28" s="588">
        <v>0</v>
      </c>
      <c r="M28" s="588">
        <v>0</v>
      </c>
      <c r="N28" s="588">
        <v>1</v>
      </c>
      <c r="O28" s="588">
        <v>0</v>
      </c>
      <c r="P28" s="588">
        <v>0</v>
      </c>
      <c r="Q28" s="588">
        <v>0</v>
      </c>
      <c r="R28" s="614" t="s">
        <v>46</v>
      </c>
      <c r="S28" s="579">
        <v>14</v>
      </c>
      <c r="T28" s="588">
        <v>12</v>
      </c>
      <c r="U28" s="587">
        <v>12</v>
      </c>
      <c r="V28" s="588">
        <v>8</v>
      </c>
      <c r="W28" s="588">
        <v>8</v>
      </c>
      <c r="X28" s="588">
        <v>2</v>
      </c>
      <c r="Y28" s="588">
        <v>2</v>
      </c>
      <c r="Z28" s="588">
        <v>2</v>
      </c>
      <c r="AA28" s="588">
        <v>2</v>
      </c>
      <c r="AB28" s="588">
        <v>4</v>
      </c>
      <c r="AC28" s="588">
        <v>4</v>
      </c>
      <c r="AE28" s="572">
        <f t="shared" si="15"/>
        <v>0</v>
      </c>
      <c r="AF28" s="572">
        <f t="shared" si="16"/>
        <v>0</v>
      </c>
      <c r="AG28" s="572">
        <f t="shared" si="17"/>
        <v>0</v>
      </c>
    </row>
    <row r="29" spans="1:33">
      <c r="A29" s="615" t="s">
        <v>47</v>
      </c>
      <c r="B29" s="579">
        <v>15</v>
      </c>
      <c r="C29" s="564">
        <f>SUM(C30:C36)</f>
        <v>16</v>
      </c>
      <c r="D29" s="564">
        <v>14</v>
      </c>
      <c r="E29" s="564">
        <v>2</v>
      </c>
      <c r="F29" s="564">
        <f t="shared" ref="F29:Q29" si="31">SUM(F30:F36)</f>
        <v>70</v>
      </c>
      <c r="G29" s="564">
        <f t="shared" si="31"/>
        <v>176</v>
      </c>
      <c r="H29" s="584">
        <f t="shared" ref="H29:M29" si="32">SUM(H30:H36)</f>
        <v>4</v>
      </c>
      <c r="I29" s="584">
        <f t="shared" si="32"/>
        <v>18</v>
      </c>
      <c r="J29" s="584">
        <f t="shared" si="32"/>
        <v>18</v>
      </c>
      <c r="K29" s="584">
        <f t="shared" si="32"/>
        <v>16</v>
      </c>
      <c r="L29" s="584">
        <f t="shared" si="32"/>
        <v>0</v>
      </c>
      <c r="M29" s="584">
        <f t="shared" si="32"/>
        <v>0</v>
      </c>
      <c r="N29" s="564">
        <f t="shared" si="31"/>
        <v>11</v>
      </c>
      <c r="O29" s="564">
        <f t="shared" si="31"/>
        <v>4</v>
      </c>
      <c r="P29" s="564">
        <f t="shared" si="31"/>
        <v>0</v>
      </c>
      <c r="Q29" s="564">
        <f t="shared" si="31"/>
        <v>1</v>
      </c>
      <c r="R29" s="615" t="s">
        <v>47</v>
      </c>
      <c r="S29" s="579">
        <v>15</v>
      </c>
      <c r="T29" s="564">
        <f t="shared" ref="T29" si="33">SUM(T30:T36)</f>
        <v>143</v>
      </c>
      <c r="U29" s="564">
        <f t="shared" ref="U29" si="34">SUM(U30:U36)</f>
        <v>138</v>
      </c>
      <c r="V29" s="585">
        <f t="shared" ref="V29" si="35">SUM(V30:V36)</f>
        <v>126</v>
      </c>
      <c r="W29" s="585">
        <f t="shared" ref="W29" si="36">SUM(W30:W36)</f>
        <v>126</v>
      </c>
      <c r="X29" s="585">
        <f t="shared" ref="X29" si="37">SUM(X30:X36)</f>
        <v>8</v>
      </c>
      <c r="Y29" s="585">
        <f t="shared" ref="Y29" si="38">SUM(Y30:Y36)</f>
        <v>8</v>
      </c>
      <c r="Z29" s="585">
        <f t="shared" ref="Z29" si="39">SUM(Z30:Z36)</f>
        <v>9</v>
      </c>
      <c r="AA29" s="585">
        <f t="shared" ref="AA29" si="40">SUM(AA30:AA36)</f>
        <v>4</v>
      </c>
      <c r="AB29" s="585">
        <f t="shared" ref="AB29" si="41">SUM(AB30:AB36)</f>
        <v>128</v>
      </c>
      <c r="AC29" s="585">
        <f t="shared" ref="AC29" si="42">SUM(AC30:AC36)</f>
        <v>128</v>
      </c>
      <c r="AE29" s="572">
        <f t="shared" si="15"/>
        <v>0</v>
      </c>
      <c r="AF29" s="572">
        <f t="shared" si="16"/>
        <v>0</v>
      </c>
      <c r="AG29" s="572">
        <f t="shared" si="17"/>
        <v>0</v>
      </c>
    </row>
    <row r="30" spans="1:33" s="604" customFormat="1">
      <c r="A30" s="614" t="s">
        <v>48</v>
      </c>
      <c r="B30" s="579">
        <v>16</v>
      </c>
      <c r="C30" s="586">
        <f t="shared" si="18"/>
        <v>1</v>
      </c>
      <c r="D30" s="565">
        <v>1</v>
      </c>
      <c r="E30" s="565">
        <v>0</v>
      </c>
      <c r="F30" s="587">
        <v>10</v>
      </c>
      <c r="G30" s="565">
        <v>2</v>
      </c>
      <c r="H30" s="588">
        <v>0</v>
      </c>
      <c r="I30" s="589">
        <v>1</v>
      </c>
      <c r="J30" s="589">
        <v>1</v>
      </c>
      <c r="K30" s="588">
        <v>1</v>
      </c>
      <c r="L30" s="588">
        <v>0</v>
      </c>
      <c r="M30" s="588">
        <v>0</v>
      </c>
      <c r="N30" s="588">
        <v>1</v>
      </c>
      <c r="O30" s="588">
        <v>0</v>
      </c>
      <c r="P30" s="588">
        <v>0</v>
      </c>
      <c r="Q30" s="588">
        <v>0</v>
      </c>
      <c r="R30" s="614" t="s">
        <v>48</v>
      </c>
      <c r="S30" s="579">
        <v>16</v>
      </c>
      <c r="T30" s="588">
        <v>5</v>
      </c>
      <c r="U30" s="587">
        <v>5</v>
      </c>
      <c r="V30" s="588">
        <v>5</v>
      </c>
      <c r="W30" s="588">
        <v>5</v>
      </c>
      <c r="X30" s="588">
        <v>0</v>
      </c>
      <c r="Y30" s="588">
        <v>0</v>
      </c>
      <c r="Z30" s="588">
        <v>0</v>
      </c>
      <c r="AA30" s="588">
        <v>0</v>
      </c>
      <c r="AB30" s="588">
        <v>3</v>
      </c>
      <c r="AC30" s="588">
        <v>3</v>
      </c>
      <c r="AE30" s="572">
        <f t="shared" si="15"/>
        <v>0</v>
      </c>
      <c r="AF30" s="572">
        <f t="shared" si="16"/>
        <v>0</v>
      </c>
      <c r="AG30" s="572">
        <f t="shared" si="17"/>
        <v>0</v>
      </c>
    </row>
    <row r="31" spans="1:33" s="604" customFormat="1">
      <c r="A31" s="614" t="s">
        <v>49</v>
      </c>
      <c r="B31" s="579">
        <v>17</v>
      </c>
      <c r="C31" s="586">
        <f t="shared" si="18"/>
        <v>3</v>
      </c>
      <c r="D31" s="565">
        <v>3</v>
      </c>
      <c r="E31" s="565">
        <v>0</v>
      </c>
      <c r="F31" s="587">
        <v>13</v>
      </c>
      <c r="G31" s="565">
        <v>51</v>
      </c>
      <c r="H31" s="588">
        <v>0</v>
      </c>
      <c r="I31" s="589">
        <v>5</v>
      </c>
      <c r="J31" s="589">
        <v>5</v>
      </c>
      <c r="K31" s="588">
        <v>3</v>
      </c>
      <c r="L31" s="588">
        <v>0</v>
      </c>
      <c r="M31" s="588">
        <v>0</v>
      </c>
      <c r="N31" s="588">
        <v>3</v>
      </c>
      <c r="O31" s="588">
        <v>0</v>
      </c>
      <c r="P31" s="588">
        <v>0</v>
      </c>
      <c r="Q31" s="588">
        <v>0</v>
      </c>
      <c r="R31" s="614" t="s">
        <v>49</v>
      </c>
      <c r="S31" s="579">
        <v>17</v>
      </c>
      <c r="T31" s="588">
        <v>37</v>
      </c>
      <c r="U31" s="587">
        <v>37</v>
      </c>
      <c r="V31" s="588">
        <v>37</v>
      </c>
      <c r="W31" s="588">
        <v>37</v>
      </c>
      <c r="X31" s="588">
        <v>0</v>
      </c>
      <c r="Y31" s="588">
        <v>0</v>
      </c>
      <c r="Z31" s="588">
        <v>0</v>
      </c>
      <c r="AA31" s="588">
        <v>0</v>
      </c>
      <c r="AB31" s="588">
        <v>52</v>
      </c>
      <c r="AC31" s="588">
        <v>52</v>
      </c>
      <c r="AE31" s="572">
        <f t="shared" si="15"/>
        <v>0</v>
      </c>
      <c r="AF31" s="572">
        <f t="shared" si="16"/>
        <v>0</v>
      </c>
      <c r="AG31" s="572">
        <f t="shared" si="17"/>
        <v>0</v>
      </c>
    </row>
    <row r="32" spans="1:33" s="604" customFormat="1">
      <c r="A32" s="614" t="s">
        <v>50</v>
      </c>
      <c r="B32" s="579">
        <v>18</v>
      </c>
      <c r="C32" s="586">
        <f t="shared" si="18"/>
        <v>1</v>
      </c>
      <c r="D32" s="565">
        <v>1</v>
      </c>
      <c r="E32" s="565">
        <v>0</v>
      </c>
      <c r="F32" s="587">
        <v>7</v>
      </c>
      <c r="G32" s="565">
        <v>8</v>
      </c>
      <c r="H32" s="588">
        <v>0</v>
      </c>
      <c r="I32" s="589">
        <v>1</v>
      </c>
      <c r="J32" s="589">
        <v>1</v>
      </c>
      <c r="K32" s="588">
        <v>1</v>
      </c>
      <c r="L32" s="588">
        <v>0</v>
      </c>
      <c r="M32" s="588">
        <v>0</v>
      </c>
      <c r="N32" s="588">
        <v>0</v>
      </c>
      <c r="O32" s="588">
        <v>1</v>
      </c>
      <c r="P32" s="588">
        <v>0</v>
      </c>
      <c r="Q32" s="588">
        <v>0</v>
      </c>
      <c r="R32" s="614" t="s">
        <v>50</v>
      </c>
      <c r="S32" s="579">
        <v>18</v>
      </c>
      <c r="T32" s="588">
        <v>10</v>
      </c>
      <c r="U32" s="587">
        <v>10</v>
      </c>
      <c r="V32" s="588">
        <v>10</v>
      </c>
      <c r="W32" s="588">
        <v>10</v>
      </c>
      <c r="X32" s="588">
        <v>0</v>
      </c>
      <c r="Y32" s="588">
        <v>0</v>
      </c>
      <c r="Z32" s="588">
        <v>0</v>
      </c>
      <c r="AA32" s="588">
        <v>0</v>
      </c>
      <c r="AB32" s="588">
        <v>10</v>
      </c>
      <c r="AC32" s="588">
        <v>10</v>
      </c>
      <c r="AE32" s="572">
        <f t="shared" si="15"/>
        <v>0</v>
      </c>
      <c r="AF32" s="572">
        <f t="shared" si="16"/>
        <v>0</v>
      </c>
      <c r="AG32" s="572">
        <f t="shared" si="17"/>
        <v>0</v>
      </c>
    </row>
    <row r="33" spans="1:33" s="604" customFormat="1">
      <c r="A33" s="614" t="s">
        <v>51</v>
      </c>
      <c r="B33" s="579">
        <v>19</v>
      </c>
      <c r="C33" s="586">
        <f t="shared" si="18"/>
        <v>1</v>
      </c>
      <c r="D33" s="565">
        <v>1</v>
      </c>
      <c r="E33" s="565">
        <v>0</v>
      </c>
      <c r="F33" s="587">
        <v>3</v>
      </c>
      <c r="G33" s="565">
        <v>13</v>
      </c>
      <c r="H33" s="588">
        <v>0</v>
      </c>
      <c r="I33" s="589">
        <v>2</v>
      </c>
      <c r="J33" s="589">
        <v>3</v>
      </c>
      <c r="K33" s="588">
        <v>1</v>
      </c>
      <c r="L33" s="588">
        <v>0</v>
      </c>
      <c r="M33" s="588">
        <v>0</v>
      </c>
      <c r="N33" s="588">
        <v>1</v>
      </c>
      <c r="O33" s="588">
        <v>0</v>
      </c>
      <c r="P33" s="588">
        <v>0</v>
      </c>
      <c r="Q33" s="588">
        <v>0</v>
      </c>
      <c r="R33" s="614" t="s">
        <v>51</v>
      </c>
      <c r="S33" s="579">
        <v>19</v>
      </c>
      <c r="T33" s="588">
        <v>14</v>
      </c>
      <c r="U33" s="587">
        <v>14</v>
      </c>
      <c r="V33" s="588">
        <v>14</v>
      </c>
      <c r="W33" s="588">
        <v>14</v>
      </c>
      <c r="X33" s="588">
        <v>0</v>
      </c>
      <c r="Y33" s="588">
        <v>0</v>
      </c>
      <c r="Z33" s="588">
        <v>0</v>
      </c>
      <c r="AA33" s="588">
        <v>0</v>
      </c>
      <c r="AB33" s="588">
        <v>12</v>
      </c>
      <c r="AC33" s="588">
        <v>12</v>
      </c>
      <c r="AE33" s="572">
        <f t="shared" si="15"/>
        <v>0</v>
      </c>
      <c r="AF33" s="572">
        <f t="shared" si="16"/>
        <v>0</v>
      </c>
      <c r="AG33" s="572">
        <f t="shared" si="17"/>
        <v>0</v>
      </c>
    </row>
    <row r="34" spans="1:33" s="604" customFormat="1">
      <c r="A34" s="614" t="s">
        <v>52</v>
      </c>
      <c r="B34" s="579">
        <v>20</v>
      </c>
      <c r="C34" s="586">
        <f t="shared" si="18"/>
        <v>3</v>
      </c>
      <c r="D34" s="565">
        <v>1</v>
      </c>
      <c r="E34" s="565">
        <v>2</v>
      </c>
      <c r="F34" s="587">
        <v>17</v>
      </c>
      <c r="G34" s="565">
        <v>18</v>
      </c>
      <c r="H34" s="588">
        <v>2</v>
      </c>
      <c r="I34" s="589">
        <v>2</v>
      </c>
      <c r="J34" s="589">
        <v>7</v>
      </c>
      <c r="K34" s="588">
        <v>3</v>
      </c>
      <c r="L34" s="588">
        <v>0</v>
      </c>
      <c r="M34" s="588">
        <v>0</v>
      </c>
      <c r="N34" s="588">
        <v>2</v>
      </c>
      <c r="O34" s="588">
        <v>0</v>
      </c>
      <c r="P34" s="588">
        <v>0</v>
      </c>
      <c r="Q34" s="588">
        <v>1</v>
      </c>
      <c r="R34" s="614" t="s">
        <v>52</v>
      </c>
      <c r="S34" s="579">
        <v>20</v>
      </c>
      <c r="T34" s="588">
        <v>34</v>
      </c>
      <c r="U34" s="587">
        <v>33</v>
      </c>
      <c r="V34" s="588">
        <v>33</v>
      </c>
      <c r="W34" s="588">
        <v>33</v>
      </c>
      <c r="X34" s="588">
        <v>0</v>
      </c>
      <c r="Y34" s="588">
        <v>0</v>
      </c>
      <c r="Z34" s="588">
        <v>1</v>
      </c>
      <c r="AA34" s="588">
        <v>0</v>
      </c>
      <c r="AB34" s="588">
        <v>26</v>
      </c>
      <c r="AC34" s="588">
        <v>26</v>
      </c>
      <c r="AE34" s="572">
        <f t="shared" si="15"/>
        <v>0</v>
      </c>
      <c r="AF34" s="572">
        <f t="shared" si="16"/>
        <v>0</v>
      </c>
      <c r="AG34" s="572">
        <f t="shared" si="17"/>
        <v>0</v>
      </c>
    </row>
    <row r="35" spans="1:33" s="568" customFormat="1">
      <c r="A35" s="616" t="s">
        <v>53</v>
      </c>
      <c r="B35" s="579">
        <v>21</v>
      </c>
      <c r="C35" s="586">
        <f t="shared" si="18"/>
        <v>3</v>
      </c>
      <c r="D35" s="565">
        <v>3</v>
      </c>
      <c r="E35" s="565">
        <v>0</v>
      </c>
      <c r="F35" s="590">
        <v>5</v>
      </c>
      <c r="G35" s="565">
        <v>39</v>
      </c>
      <c r="H35" s="588">
        <v>0</v>
      </c>
      <c r="I35" s="589">
        <v>3</v>
      </c>
      <c r="J35" s="589">
        <v>1</v>
      </c>
      <c r="K35" s="588">
        <v>3</v>
      </c>
      <c r="L35" s="588">
        <v>0</v>
      </c>
      <c r="M35" s="588">
        <v>0</v>
      </c>
      <c r="N35" s="565">
        <v>2</v>
      </c>
      <c r="O35" s="565">
        <v>1</v>
      </c>
      <c r="P35" s="565">
        <v>0</v>
      </c>
      <c r="Q35" s="565">
        <v>0</v>
      </c>
      <c r="R35" s="616" t="s">
        <v>53</v>
      </c>
      <c r="S35" s="579">
        <v>21</v>
      </c>
      <c r="T35" s="565">
        <v>20</v>
      </c>
      <c r="U35" s="587">
        <v>19</v>
      </c>
      <c r="V35" s="588">
        <v>13</v>
      </c>
      <c r="W35" s="588">
        <v>13</v>
      </c>
      <c r="X35" s="565">
        <v>2</v>
      </c>
      <c r="Y35" s="565">
        <v>2</v>
      </c>
      <c r="Z35" s="565">
        <v>5</v>
      </c>
      <c r="AA35" s="565">
        <v>4</v>
      </c>
      <c r="AB35" s="565">
        <v>10</v>
      </c>
      <c r="AC35" s="565">
        <v>10</v>
      </c>
      <c r="AE35" s="572">
        <f t="shared" si="15"/>
        <v>0</v>
      </c>
      <c r="AF35" s="572">
        <f t="shared" si="16"/>
        <v>0</v>
      </c>
      <c r="AG35" s="572">
        <f t="shared" si="17"/>
        <v>0</v>
      </c>
    </row>
    <row r="36" spans="1:33" s="604" customFormat="1">
      <c r="A36" s="614" t="s">
        <v>54</v>
      </c>
      <c r="B36" s="579">
        <v>22</v>
      </c>
      <c r="C36" s="586">
        <f t="shared" si="18"/>
        <v>4</v>
      </c>
      <c r="D36" s="565">
        <v>4</v>
      </c>
      <c r="E36" s="565">
        <v>0</v>
      </c>
      <c r="F36" s="587">
        <v>15</v>
      </c>
      <c r="G36" s="565">
        <v>45</v>
      </c>
      <c r="H36" s="588">
        <v>2</v>
      </c>
      <c r="I36" s="589">
        <v>4</v>
      </c>
      <c r="J36" s="589">
        <v>0</v>
      </c>
      <c r="K36" s="588">
        <v>4</v>
      </c>
      <c r="L36" s="588">
        <v>0</v>
      </c>
      <c r="M36" s="588">
        <v>0</v>
      </c>
      <c r="N36" s="588">
        <v>2</v>
      </c>
      <c r="O36" s="588">
        <v>2</v>
      </c>
      <c r="P36" s="588">
        <v>0</v>
      </c>
      <c r="Q36" s="588">
        <v>0</v>
      </c>
      <c r="R36" s="614" t="s">
        <v>54</v>
      </c>
      <c r="S36" s="579">
        <v>22</v>
      </c>
      <c r="T36" s="588">
        <v>23</v>
      </c>
      <c r="U36" s="587">
        <v>20</v>
      </c>
      <c r="V36" s="588">
        <v>14</v>
      </c>
      <c r="W36" s="588">
        <v>14</v>
      </c>
      <c r="X36" s="588">
        <v>6</v>
      </c>
      <c r="Y36" s="588">
        <v>6</v>
      </c>
      <c r="Z36" s="588">
        <v>3</v>
      </c>
      <c r="AA36" s="588">
        <v>0</v>
      </c>
      <c r="AB36" s="588">
        <v>15</v>
      </c>
      <c r="AC36" s="588">
        <v>15</v>
      </c>
      <c r="AE36" s="572">
        <f t="shared" si="15"/>
        <v>0</v>
      </c>
      <c r="AF36" s="572">
        <f t="shared" si="16"/>
        <v>0</v>
      </c>
      <c r="AG36" s="572">
        <f t="shared" si="17"/>
        <v>0</v>
      </c>
    </row>
    <row r="37" spans="1:33">
      <c r="A37" s="615" t="s">
        <v>55</v>
      </c>
      <c r="B37" s="579">
        <v>23</v>
      </c>
      <c r="C37" s="564">
        <f t="shared" ref="C37" si="43">SUM(C38:C40)</f>
        <v>5</v>
      </c>
      <c r="D37" s="564">
        <v>5</v>
      </c>
      <c r="E37" s="564">
        <v>0</v>
      </c>
      <c r="F37" s="564">
        <f t="shared" ref="F37" si="44">SUM(F38:F40)</f>
        <v>17</v>
      </c>
      <c r="G37" s="564">
        <f t="shared" ref="G37" si="45">SUM(G38:G40)</f>
        <v>68</v>
      </c>
      <c r="H37" s="584">
        <f t="shared" ref="H37:M37" si="46">SUM(H38:H40)</f>
        <v>0</v>
      </c>
      <c r="I37" s="584">
        <f t="shared" si="46"/>
        <v>7</v>
      </c>
      <c r="J37" s="584">
        <f t="shared" si="46"/>
        <v>4</v>
      </c>
      <c r="K37" s="584">
        <f t="shared" si="46"/>
        <v>5</v>
      </c>
      <c r="L37" s="584">
        <f t="shared" si="46"/>
        <v>0</v>
      </c>
      <c r="M37" s="584">
        <f t="shared" si="46"/>
        <v>0</v>
      </c>
      <c r="N37" s="564">
        <f t="shared" ref="N37" si="47">SUM(N38:N40)</f>
        <v>5</v>
      </c>
      <c r="O37" s="564">
        <f t="shared" ref="O37" si="48">SUM(O38:O40)</f>
        <v>0</v>
      </c>
      <c r="P37" s="564">
        <f t="shared" ref="P37" si="49">SUM(P38:P40)</f>
        <v>0</v>
      </c>
      <c r="Q37" s="564">
        <f t="shared" ref="Q37" si="50">SUM(Q38:Q40)</f>
        <v>0</v>
      </c>
      <c r="R37" s="615" t="s">
        <v>55</v>
      </c>
      <c r="S37" s="579">
        <v>23</v>
      </c>
      <c r="T37" s="591">
        <f t="shared" ref="T37" si="51">SUM(T38:T40)</f>
        <v>55</v>
      </c>
      <c r="U37" s="592">
        <f t="shared" ref="U37" si="52">+T37</f>
        <v>55</v>
      </c>
      <c r="V37" s="593">
        <f t="shared" ref="V37" si="53">SUM(V38:V40)</f>
        <v>55</v>
      </c>
      <c r="W37" s="593">
        <v>55</v>
      </c>
      <c r="X37" s="593">
        <f t="shared" ref="X37" si="54">SUM(X38:X40)</f>
        <v>0</v>
      </c>
      <c r="Y37" s="593">
        <f t="shared" ref="Y37" si="55">SUM(Y38:Y40)</f>
        <v>0</v>
      </c>
      <c r="Z37" s="593">
        <f t="shared" ref="Z37" si="56">SUM(Z38:Z40)</f>
        <v>0</v>
      </c>
      <c r="AA37" s="593">
        <f t="shared" ref="AA37" si="57">SUM(AA38:AA40)</f>
        <v>0</v>
      </c>
      <c r="AB37" s="593">
        <f t="shared" ref="AB37" si="58">SUM(AB38:AB40)</f>
        <v>59</v>
      </c>
      <c r="AC37" s="593">
        <v>59</v>
      </c>
      <c r="AE37" s="572">
        <f t="shared" si="15"/>
        <v>0</v>
      </c>
      <c r="AF37" s="572">
        <f t="shared" si="16"/>
        <v>0</v>
      </c>
      <c r="AG37" s="572">
        <f t="shared" si="17"/>
        <v>0</v>
      </c>
    </row>
    <row r="38" spans="1:33" s="604" customFormat="1">
      <c r="A38" s="614" t="s">
        <v>56</v>
      </c>
      <c r="B38" s="579">
        <v>24</v>
      </c>
      <c r="C38" s="586">
        <f t="shared" si="18"/>
        <v>2</v>
      </c>
      <c r="D38" s="565">
        <v>2</v>
      </c>
      <c r="E38" s="565">
        <v>0</v>
      </c>
      <c r="F38" s="587">
        <v>12</v>
      </c>
      <c r="G38" s="565">
        <v>30</v>
      </c>
      <c r="H38" s="588">
        <v>0</v>
      </c>
      <c r="I38" s="589">
        <v>4</v>
      </c>
      <c r="J38" s="589">
        <v>2</v>
      </c>
      <c r="K38" s="588">
        <v>2</v>
      </c>
      <c r="L38" s="588">
        <v>0</v>
      </c>
      <c r="M38" s="588">
        <v>0</v>
      </c>
      <c r="N38" s="588">
        <v>2</v>
      </c>
      <c r="O38" s="588">
        <v>0</v>
      </c>
      <c r="P38" s="588">
        <v>0</v>
      </c>
      <c r="Q38" s="588">
        <v>0</v>
      </c>
      <c r="R38" s="614" t="s">
        <v>56</v>
      </c>
      <c r="S38" s="579">
        <v>24</v>
      </c>
      <c r="T38" s="588">
        <v>30</v>
      </c>
      <c r="U38" s="587">
        <v>30</v>
      </c>
      <c r="V38" s="588">
        <v>30</v>
      </c>
      <c r="W38" s="588">
        <v>30</v>
      </c>
      <c r="X38" s="588">
        <v>0</v>
      </c>
      <c r="Y38" s="588">
        <v>0</v>
      </c>
      <c r="Z38" s="588">
        <v>0</v>
      </c>
      <c r="AA38" s="588">
        <v>0</v>
      </c>
      <c r="AB38" s="588">
        <v>36</v>
      </c>
      <c r="AC38" s="588">
        <v>36</v>
      </c>
      <c r="AE38" s="572">
        <f t="shared" si="15"/>
        <v>0</v>
      </c>
      <c r="AF38" s="572">
        <f t="shared" si="16"/>
        <v>0</v>
      </c>
      <c r="AG38" s="572">
        <f t="shared" si="17"/>
        <v>0</v>
      </c>
    </row>
    <row r="39" spans="1:33" s="604" customFormat="1">
      <c r="A39" s="614" t="s">
        <v>57</v>
      </c>
      <c r="B39" s="579">
        <v>25</v>
      </c>
      <c r="C39" s="586">
        <f t="shared" si="18"/>
        <v>1</v>
      </c>
      <c r="D39" s="565">
        <v>1</v>
      </c>
      <c r="E39" s="565">
        <v>0</v>
      </c>
      <c r="F39" s="587">
        <v>1</v>
      </c>
      <c r="G39" s="565">
        <v>10</v>
      </c>
      <c r="H39" s="588">
        <v>0</v>
      </c>
      <c r="I39" s="589">
        <v>1</v>
      </c>
      <c r="J39" s="589">
        <v>1</v>
      </c>
      <c r="K39" s="588">
        <v>1</v>
      </c>
      <c r="L39" s="588">
        <v>0</v>
      </c>
      <c r="M39" s="588">
        <v>0</v>
      </c>
      <c r="N39" s="588">
        <v>1</v>
      </c>
      <c r="O39" s="588">
        <v>0</v>
      </c>
      <c r="P39" s="588">
        <v>0</v>
      </c>
      <c r="Q39" s="588">
        <v>0</v>
      </c>
      <c r="R39" s="614" t="s">
        <v>57</v>
      </c>
      <c r="S39" s="579">
        <v>25</v>
      </c>
      <c r="T39" s="588">
        <v>6</v>
      </c>
      <c r="U39" s="587">
        <v>6</v>
      </c>
      <c r="V39" s="588">
        <v>6</v>
      </c>
      <c r="W39" s="588">
        <v>6</v>
      </c>
      <c r="X39" s="588">
        <v>0</v>
      </c>
      <c r="Y39" s="588">
        <v>0</v>
      </c>
      <c r="Z39" s="588">
        <v>0</v>
      </c>
      <c r="AA39" s="588">
        <v>0</v>
      </c>
      <c r="AB39" s="588">
        <v>3</v>
      </c>
      <c r="AC39" s="588">
        <v>3</v>
      </c>
      <c r="AE39" s="572">
        <f t="shared" si="15"/>
        <v>0</v>
      </c>
      <c r="AF39" s="572">
        <f t="shared" si="16"/>
        <v>0</v>
      </c>
      <c r="AG39" s="572">
        <f t="shared" si="17"/>
        <v>0</v>
      </c>
    </row>
    <row r="40" spans="1:33" s="604" customFormat="1">
      <c r="A40" s="614" t="s">
        <v>58</v>
      </c>
      <c r="B40" s="579">
        <v>26</v>
      </c>
      <c r="C40" s="586">
        <f t="shared" si="18"/>
        <v>2</v>
      </c>
      <c r="D40" s="565">
        <v>2</v>
      </c>
      <c r="E40" s="565">
        <v>0</v>
      </c>
      <c r="F40" s="587">
        <v>4</v>
      </c>
      <c r="G40" s="565">
        <v>28</v>
      </c>
      <c r="H40" s="588">
        <v>0</v>
      </c>
      <c r="I40" s="589">
        <v>2</v>
      </c>
      <c r="J40" s="589">
        <v>1</v>
      </c>
      <c r="K40" s="594">
        <v>2</v>
      </c>
      <c r="L40" s="594">
        <v>0</v>
      </c>
      <c r="M40" s="594">
        <v>0</v>
      </c>
      <c r="N40" s="594">
        <v>2</v>
      </c>
      <c r="O40" s="588">
        <v>0</v>
      </c>
      <c r="P40" s="588">
        <v>0</v>
      </c>
      <c r="Q40" s="588">
        <v>0</v>
      </c>
      <c r="R40" s="614" t="s">
        <v>58</v>
      </c>
      <c r="S40" s="579">
        <v>26</v>
      </c>
      <c r="T40" s="588">
        <v>19</v>
      </c>
      <c r="U40" s="587">
        <v>19</v>
      </c>
      <c r="V40" s="588">
        <v>19</v>
      </c>
      <c r="W40" s="588">
        <v>19</v>
      </c>
      <c r="X40" s="588">
        <v>0</v>
      </c>
      <c r="Y40" s="588">
        <v>0</v>
      </c>
      <c r="Z40" s="588">
        <v>0</v>
      </c>
      <c r="AA40" s="588">
        <v>0</v>
      </c>
      <c r="AB40" s="588">
        <v>20</v>
      </c>
      <c r="AC40" s="588">
        <v>20</v>
      </c>
      <c r="AE40" s="572">
        <f t="shared" si="15"/>
        <v>0</v>
      </c>
      <c r="AF40" s="572">
        <f t="shared" si="16"/>
        <v>0</v>
      </c>
      <c r="AG40" s="572">
        <f t="shared" si="17"/>
        <v>0</v>
      </c>
    </row>
    <row r="41" spans="1:33">
      <c r="A41" s="615" t="s">
        <v>59</v>
      </c>
      <c r="B41" s="579">
        <v>27</v>
      </c>
      <c r="C41" s="564">
        <f t="shared" ref="C41" si="59">SUM(C42:C50)</f>
        <v>36</v>
      </c>
      <c r="D41" s="564">
        <v>13</v>
      </c>
      <c r="E41" s="564">
        <v>23</v>
      </c>
      <c r="F41" s="564">
        <f t="shared" ref="F41" si="60">SUM(F42:F50)</f>
        <v>141</v>
      </c>
      <c r="G41" s="564">
        <f t="shared" ref="G41" si="61">SUM(G42:G50)</f>
        <v>378</v>
      </c>
      <c r="H41" s="584">
        <f t="shared" ref="H41:M41" si="62">SUM(H42:H50)</f>
        <v>8</v>
      </c>
      <c r="I41" s="584">
        <f t="shared" si="62"/>
        <v>30</v>
      </c>
      <c r="J41" s="584">
        <f t="shared" si="62"/>
        <v>20</v>
      </c>
      <c r="K41" s="584">
        <f t="shared" si="62"/>
        <v>36</v>
      </c>
      <c r="L41" s="584">
        <f t="shared" si="62"/>
        <v>0</v>
      </c>
      <c r="M41" s="584">
        <f t="shared" si="62"/>
        <v>0</v>
      </c>
      <c r="N41" s="564">
        <f t="shared" ref="N41" si="63">SUM(N42:N50)</f>
        <v>35</v>
      </c>
      <c r="O41" s="564">
        <f t="shared" ref="O41" si="64">SUM(O42:O50)</f>
        <v>1</v>
      </c>
      <c r="P41" s="564">
        <f t="shared" ref="P41" si="65">SUM(P42:P50)</f>
        <v>0</v>
      </c>
      <c r="Q41" s="564">
        <f t="shared" ref="Q41" si="66">SUM(Q42:Q50)</f>
        <v>0</v>
      </c>
      <c r="R41" s="615" t="s">
        <v>59</v>
      </c>
      <c r="S41" s="579">
        <v>27</v>
      </c>
      <c r="T41" s="564">
        <f t="shared" ref="T41" si="67">SUM(T42:T50)</f>
        <v>225</v>
      </c>
      <c r="U41" s="564">
        <f t="shared" ref="U41" si="68">SUM(U42:U50)</f>
        <v>225</v>
      </c>
      <c r="V41" s="585">
        <f>SUM(V42:V50)</f>
        <v>224</v>
      </c>
      <c r="W41" s="585">
        <f t="shared" ref="W41" si="69">SUM(W42:W50)</f>
        <v>224</v>
      </c>
      <c r="X41" s="585">
        <f>SUM(X42:X50)</f>
        <v>1</v>
      </c>
      <c r="Y41" s="585">
        <f>SUM(Y42:Y50)</f>
        <v>1</v>
      </c>
      <c r="Z41" s="585">
        <f t="shared" ref="Z41" si="70">SUM(Z42:Z50)</f>
        <v>0</v>
      </c>
      <c r="AA41" s="585">
        <f t="shared" ref="AA41" si="71">SUM(AA42:AA50)</f>
        <v>0</v>
      </c>
      <c r="AB41" s="585">
        <f t="shared" ref="AB41" si="72">SUM(AB42:AB50)</f>
        <v>213</v>
      </c>
      <c r="AC41" s="585">
        <f t="shared" ref="AC41" si="73">SUM(AC42:AC50)</f>
        <v>213</v>
      </c>
      <c r="AE41" s="572">
        <f t="shared" si="15"/>
        <v>0</v>
      </c>
      <c r="AF41" s="572">
        <f t="shared" si="16"/>
        <v>0</v>
      </c>
      <c r="AG41" s="572">
        <f t="shared" si="17"/>
        <v>0</v>
      </c>
    </row>
    <row r="42" spans="1:33">
      <c r="A42" s="617" t="s">
        <v>60</v>
      </c>
      <c r="B42" s="579">
        <v>28</v>
      </c>
      <c r="C42" s="586">
        <f t="shared" si="18"/>
        <v>1</v>
      </c>
      <c r="D42" s="565">
        <v>0</v>
      </c>
      <c r="E42" s="565">
        <v>1</v>
      </c>
      <c r="F42" s="595">
        <v>0</v>
      </c>
      <c r="G42" s="596">
        <v>6</v>
      </c>
      <c r="H42" s="443">
        <v>0</v>
      </c>
      <c r="I42" s="597">
        <v>0</v>
      </c>
      <c r="J42" s="597">
        <v>1</v>
      </c>
      <c r="K42" s="443">
        <v>1</v>
      </c>
      <c r="L42" s="443">
        <v>0</v>
      </c>
      <c r="M42" s="443">
        <v>0</v>
      </c>
      <c r="N42" s="443">
        <v>1</v>
      </c>
      <c r="O42" s="443">
        <v>0</v>
      </c>
      <c r="P42" s="443">
        <v>0</v>
      </c>
      <c r="Q42" s="443">
        <v>0</v>
      </c>
      <c r="R42" s="617" t="s">
        <v>60</v>
      </c>
      <c r="S42" s="579">
        <v>28</v>
      </c>
      <c r="T42" s="443">
        <v>2</v>
      </c>
      <c r="U42" s="595">
        <v>2</v>
      </c>
      <c r="V42" s="443">
        <v>2</v>
      </c>
      <c r="W42" s="443">
        <v>2</v>
      </c>
      <c r="X42" s="443">
        <v>0</v>
      </c>
      <c r="Y42" s="443">
        <v>0</v>
      </c>
      <c r="Z42" s="443">
        <v>0</v>
      </c>
      <c r="AA42" s="443">
        <v>0</v>
      </c>
      <c r="AB42" s="443">
        <v>2</v>
      </c>
      <c r="AC42" s="443">
        <v>2</v>
      </c>
      <c r="AE42" s="572">
        <f t="shared" si="15"/>
        <v>0</v>
      </c>
      <c r="AF42" s="572">
        <f t="shared" si="16"/>
        <v>0</v>
      </c>
      <c r="AG42" s="572">
        <f t="shared" si="17"/>
        <v>0</v>
      </c>
    </row>
    <row r="43" spans="1:33">
      <c r="A43" s="617" t="s">
        <v>61</v>
      </c>
      <c r="B43" s="579">
        <v>29</v>
      </c>
      <c r="C43" s="586">
        <f t="shared" si="18"/>
        <v>0</v>
      </c>
      <c r="D43" s="565">
        <v>0</v>
      </c>
      <c r="E43" s="565">
        <v>0</v>
      </c>
      <c r="F43" s="565">
        <v>0</v>
      </c>
      <c r="G43" s="565">
        <v>0</v>
      </c>
      <c r="H43" s="565">
        <v>0</v>
      </c>
      <c r="I43" s="565">
        <v>0</v>
      </c>
      <c r="J43" s="565">
        <v>0</v>
      </c>
      <c r="K43" s="565">
        <v>0</v>
      </c>
      <c r="L43" s="565">
        <v>0</v>
      </c>
      <c r="M43" s="565">
        <v>0</v>
      </c>
      <c r="N43" s="565">
        <v>0</v>
      </c>
      <c r="O43" s="565">
        <v>0</v>
      </c>
      <c r="P43" s="565">
        <v>0</v>
      </c>
      <c r="Q43" s="565">
        <v>0</v>
      </c>
      <c r="R43" s="617" t="s">
        <v>61</v>
      </c>
      <c r="S43" s="579">
        <v>29</v>
      </c>
      <c r="T43" s="443">
        <v>0</v>
      </c>
      <c r="U43" s="595">
        <v>0</v>
      </c>
      <c r="V43" s="443">
        <v>0</v>
      </c>
      <c r="W43" s="443">
        <v>0</v>
      </c>
      <c r="X43" s="443">
        <v>0</v>
      </c>
      <c r="Y43" s="443">
        <v>0</v>
      </c>
      <c r="Z43" s="443">
        <v>0</v>
      </c>
      <c r="AA43" s="443">
        <v>0</v>
      </c>
      <c r="AB43" s="443">
        <v>0</v>
      </c>
      <c r="AC43" s="443">
        <v>0</v>
      </c>
      <c r="AE43" s="572">
        <f t="shared" si="15"/>
        <v>0</v>
      </c>
      <c r="AF43" s="572">
        <f t="shared" si="16"/>
        <v>0</v>
      </c>
      <c r="AG43" s="572">
        <f t="shared" si="17"/>
        <v>0</v>
      </c>
    </row>
    <row r="44" spans="1:33" s="604" customFormat="1">
      <c r="A44" s="614" t="s">
        <v>62</v>
      </c>
      <c r="B44" s="579">
        <v>30</v>
      </c>
      <c r="C44" s="586">
        <f t="shared" si="18"/>
        <v>6</v>
      </c>
      <c r="D44" s="565">
        <v>2</v>
      </c>
      <c r="E44" s="565">
        <v>4</v>
      </c>
      <c r="F44" s="587">
        <v>70</v>
      </c>
      <c r="G44" s="565">
        <v>83</v>
      </c>
      <c r="H44" s="588">
        <v>1</v>
      </c>
      <c r="I44" s="589">
        <v>6</v>
      </c>
      <c r="J44" s="589">
        <v>2</v>
      </c>
      <c r="K44" s="588">
        <v>6</v>
      </c>
      <c r="L44" s="588">
        <v>0</v>
      </c>
      <c r="M44" s="588">
        <v>0</v>
      </c>
      <c r="N44" s="588">
        <v>6</v>
      </c>
      <c r="O44" s="588">
        <v>0</v>
      </c>
      <c r="P44" s="588">
        <v>0</v>
      </c>
      <c r="Q44" s="588">
        <v>0</v>
      </c>
      <c r="R44" s="614" t="s">
        <v>62</v>
      </c>
      <c r="S44" s="579">
        <v>30</v>
      </c>
      <c r="T44" s="588">
        <v>36</v>
      </c>
      <c r="U44" s="595">
        <v>36</v>
      </c>
      <c r="V44" s="588">
        <v>36</v>
      </c>
      <c r="W44" s="588">
        <v>36</v>
      </c>
      <c r="X44" s="443">
        <v>0</v>
      </c>
      <c r="Y44" s="588">
        <v>0</v>
      </c>
      <c r="Z44" s="588">
        <v>0</v>
      </c>
      <c r="AA44" s="443">
        <v>0</v>
      </c>
      <c r="AB44" s="588">
        <v>33</v>
      </c>
      <c r="AC44" s="588">
        <v>33</v>
      </c>
      <c r="AE44" s="572">
        <f t="shared" si="15"/>
        <v>0</v>
      </c>
      <c r="AF44" s="572">
        <f t="shared" si="16"/>
        <v>0</v>
      </c>
      <c r="AG44" s="572">
        <f t="shared" si="17"/>
        <v>0</v>
      </c>
    </row>
    <row r="45" spans="1:33" s="604" customFormat="1">
      <c r="A45" s="614" t="s">
        <v>63</v>
      </c>
      <c r="B45" s="579">
        <v>31</v>
      </c>
      <c r="C45" s="586">
        <f t="shared" si="18"/>
        <v>9</v>
      </c>
      <c r="D45" s="565">
        <v>3</v>
      </c>
      <c r="E45" s="565">
        <v>6</v>
      </c>
      <c r="F45" s="587">
        <v>14</v>
      </c>
      <c r="G45" s="565">
        <v>35</v>
      </c>
      <c r="H45" s="588">
        <v>3</v>
      </c>
      <c r="I45" s="589">
        <v>6</v>
      </c>
      <c r="J45" s="589">
        <v>3</v>
      </c>
      <c r="K45" s="588">
        <v>9</v>
      </c>
      <c r="L45" s="588">
        <v>0</v>
      </c>
      <c r="M45" s="588">
        <v>0</v>
      </c>
      <c r="N45" s="588">
        <v>8</v>
      </c>
      <c r="O45" s="588">
        <v>1</v>
      </c>
      <c r="P45" s="588">
        <v>0</v>
      </c>
      <c r="Q45" s="588">
        <v>0</v>
      </c>
      <c r="R45" s="614" t="s">
        <v>63</v>
      </c>
      <c r="S45" s="579">
        <v>31</v>
      </c>
      <c r="T45" s="588">
        <v>43</v>
      </c>
      <c r="U45" s="595">
        <v>43</v>
      </c>
      <c r="V45" s="588">
        <v>43</v>
      </c>
      <c r="W45" s="588">
        <v>43</v>
      </c>
      <c r="X45" s="443">
        <v>0</v>
      </c>
      <c r="Y45" s="588">
        <v>0</v>
      </c>
      <c r="Z45" s="588">
        <v>0</v>
      </c>
      <c r="AA45" s="443">
        <v>0</v>
      </c>
      <c r="AB45" s="588">
        <v>33</v>
      </c>
      <c r="AC45" s="588">
        <v>33</v>
      </c>
      <c r="AE45" s="572">
        <f t="shared" si="15"/>
        <v>0</v>
      </c>
      <c r="AF45" s="572">
        <f t="shared" si="16"/>
        <v>0</v>
      </c>
      <c r="AG45" s="572">
        <f t="shared" si="17"/>
        <v>0</v>
      </c>
    </row>
    <row r="46" spans="1:33" s="604" customFormat="1">
      <c r="A46" s="614" t="s">
        <v>64</v>
      </c>
      <c r="B46" s="579">
        <v>32</v>
      </c>
      <c r="C46" s="586">
        <f t="shared" si="18"/>
        <v>1</v>
      </c>
      <c r="D46" s="565">
        <v>1</v>
      </c>
      <c r="E46" s="565">
        <v>0</v>
      </c>
      <c r="F46" s="587">
        <v>7</v>
      </c>
      <c r="G46" s="565">
        <v>52</v>
      </c>
      <c r="H46" s="588">
        <v>0</v>
      </c>
      <c r="I46" s="589">
        <v>1</v>
      </c>
      <c r="J46" s="589">
        <v>0</v>
      </c>
      <c r="K46" s="588">
        <v>1</v>
      </c>
      <c r="L46" s="588">
        <v>0</v>
      </c>
      <c r="M46" s="588">
        <v>0</v>
      </c>
      <c r="N46" s="588">
        <v>1</v>
      </c>
      <c r="O46" s="588">
        <v>0</v>
      </c>
      <c r="P46" s="588">
        <v>0</v>
      </c>
      <c r="Q46" s="588">
        <v>0</v>
      </c>
      <c r="R46" s="614" t="s">
        <v>64</v>
      </c>
      <c r="S46" s="579">
        <v>32</v>
      </c>
      <c r="T46" s="588">
        <v>20</v>
      </c>
      <c r="U46" s="595">
        <v>20</v>
      </c>
      <c r="V46" s="588">
        <v>20</v>
      </c>
      <c r="W46" s="588">
        <v>20</v>
      </c>
      <c r="X46" s="443">
        <v>0</v>
      </c>
      <c r="Y46" s="588">
        <v>0</v>
      </c>
      <c r="Z46" s="588">
        <v>0</v>
      </c>
      <c r="AA46" s="443">
        <v>0</v>
      </c>
      <c r="AB46" s="588">
        <v>5</v>
      </c>
      <c r="AC46" s="588">
        <v>5</v>
      </c>
      <c r="AE46" s="572">
        <f t="shared" si="15"/>
        <v>0</v>
      </c>
      <c r="AF46" s="572">
        <f t="shared" si="16"/>
        <v>0</v>
      </c>
      <c r="AG46" s="572">
        <f t="shared" si="17"/>
        <v>0</v>
      </c>
    </row>
    <row r="47" spans="1:33" s="604" customFormat="1">
      <c r="A47" s="614" t="s">
        <v>65</v>
      </c>
      <c r="B47" s="579">
        <v>33</v>
      </c>
      <c r="C47" s="586">
        <f t="shared" si="18"/>
        <v>2</v>
      </c>
      <c r="D47" s="565">
        <v>0</v>
      </c>
      <c r="E47" s="565">
        <v>2</v>
      </c>
      <c r="F47" s="587">
        <v>10</v>
      </c>
      <c r="G47" s="565">
        <v>13</v>
      </c>
      <c r="H47" s="588">
        <v>0</v>
      </c>
      <c r="I47" s="589">
        <v>1</v>
      </c>
      <c r="J47" s="589">
        <v>3</v>
      </c>
      <c r="K47" s="588">
        <v>2</v>
      </c>
      <c r="L47" s="588">
        <v>0</v>
      </c>
      <c r="M47" s="588">
        <v>0</v>
      </c>
      <c r="N47" s="588">
        <v>2</v>
      </c>
      <c r="O47" s="588">
        <v>0</v>
      </c>
      <c r="P47" s="588">
        <v>0</v>
      </c>
      <c r="Q47" s="588">
        <v>0</v>
      </c>
      <c r="R47" s="614" t="s">
        <v>65</v>
      </c>
      <c r="S47" s="579">
        <v>33</v>
      </c>
      <c r="T47" s="588">
        <v>25</v>
      </c>
      <c r="U47" s="595">
        <v>25</v>
      </c>
      <c r="V47" s="588">
        <v>25</v>
      </c>
      <c r="W47" s="588">
        <v>25</v>
      </c>
      <c r="X47" s="443">
        <v>0</v>
      </c>
      <c r="Y47" s="588">
        <v>0</v>
      </c>
      <c r="Z47" s="588">
        <v>0</v>
      </c>
      <c r="AA47" s="443">
        <v>0</v>
      </c>
      <c r="AB47" s="588">
        <v>10</v>
      </c>
      <c r="AC47" s="588">
        <v>10</v>
      </c>
      <c r="AE47" s="572">
        <f t="shared" si="15"/>
        <v>0</v>
      </c>
      <c r="AF47" s="572">
        <f t="shared" si="16"/>
        <v>0</v>
      </c>
      <c r="AG47" s="572">
        <f t="shared" si="17"/>
        <v>0</v>
      </c>
    </row>
    <row r="48" spans="1:33" s="604" customFormat="1">
      <c r="A48" s="614" t="s">
        <v>66</v>
      </c>
      <c r="B48" s="579">
        <v>34</v>
      </c>
      <c r="C48" s="586">
        <f t="shared" si="18"/>
        <v>7</v>
      </c>
      <c r="D48" s="565">
        <v>4</v>
      </c>
      <c r="E48" s="565">
        <v>3</v>
      </c>
      <c r="F48" s="587">
        <v>13</v>
      </c>
      <c r="G48" s="565">
        <v>107</v>
      </c>
      <c r="H48" s="588">
        <v>0</v>
      </c>
      <c r="I48" s="589">
        <v>6</v>
      </c>
      <c r="J48" s="589">
        <v>6</v>
      </c>
      <c r="K48" s="588">
        <v>7</v>
      </c>
      <c r="L48" s="588">
        <v>0</v>
      </c>
      <c r="M48" s="588">
        <v>0</v>
      </c>
      <c r="N48" s="588">
        <v>7</v>
      </c>
      <c r="O48" s="588">
        <v>0</v>
      </c>
      <c r="P48" s="588">
        <v>0</v>
      </c>
      <c r="Q48" s="588">
        <v>0</v>
      </c>
      <c r="R48" s="614" t="s">
        <v>66</v>
      </c>
      <c r="S48" s="579">
        <v>34</v>
      </c>
      <c r="T48" s="588">
        <v>18</v>
      </c>
      <c r="U48" s="595">
        <v>18</v>
      </c>
      <c r="V48" s="588">
        <v>18</v>
      </c>
      <c r="W48" s="588">
        <v>18</v>
      </c>
      <c r="X48" s="443">
        <v>0</v>
      </c>
      <c r="Y48" s="588">
        <v>0</v>
      </c>
      <c r="Z48" s="588">
        <v>0</v>
      </c>
      <c r="AA48" s="443">
        <v>0</v>
      </c>
      <c r="AB48" s="588">
        <v>19</v>
      </c>
      <c r="AC48" s="588">
        <v>19</v>
      </c>
      <c r="AE48" s="572">
        <f t="shared" si="15"/>
        <v>0</v>
      </c>
      <c r="AF48" s="572">
        <f t="shared" si="16"/>
        <v>0</v>
      </c>
      <c r="AG48" s="572">
        <f t="shared" si="17"/>
        <v>0</v>
      </c>
    </row>
    <row r="49" spans="1:34" s="604" customFormat="1">
      <c r="A49" s="614" t="s">
        <v>67</v>
      </c>
      <c r="B49" s="579">
        <v>35</v>
      </c>
      <c r="C49" s="586">
        <f t="shared" si="18"/>
        <v>4</v>
      </c>
      <c r="D49" s="565">
        <v>1</v>
      </c>
      <c r="E49" s="565">
        <v>3</v>
      </c>
      <c r="F49" s="587">
        <v>6</v>
      </c>
      <c r="G49" s="565">
        <v>13</v>
      </c>
      <c r="H49" s="588">
        <v>1</v>
      </c>
      <c r="I49" s="589">
        <v>5</v>
      </c>
      <c r="J49" s="589">
        <v>1</v>
      </c>
      <c r="K49" s="588">
        <v>4</v>
      </c>
      <c r="L49" s="588">
        <v>0</v>
      </c>
      <c r="M49" s="588">
        <v>0</v>
      </c>
      <c r="N49" s="588">
        <v>4</v>
      </c>
      <c r="O49" s="588">
        <v>0</v>
      </c>
      <c r="P49" s="588">
        <v>0</v>
      </c>
      <c r="Q49" s="588">
        <v>0</v>
      </c>
      <c r="R49" s="614" t="s">
        <v>67</v>
      </c>
      <c r="S49" s="579">
        <v>35</v>
      </c>
      <c r="T49" s="588">
        <v>24</v>
      </c>
      <c r="U49" s="595">
        <v>24</v>
      </c>
      <c r="V49" s="588">
        <v>24</v>
      </c>
      <c r="W49" s="588">
        <v>24</v>
      </c>
      <c r="X49" s="443">
        <v>0</v>
      </c>
      <c r="Y49" s="588">
        <v>0</v>
      </c>
      <c r="Z49" s="588">
        <v>0</v>
      </c>
      <c r="AA49" s="443">
        <v>0</v>
      </c>
      <c r="AB49" s="588">
        <v>16</v>
      </c>
      <c r="AC49" s="588">
        <v>16</v>
      </c>
      <c r="AE49" s="572">
        <f t="shared" si="15"/>
        <v>0</v>
      </c>
      <c r="AF49" s="572">
        <f t="shared" si="16"/>
        <v>0</v>
      </c>
      <c r="AG49" s="572">
        <f t="shared" si="17"/>
        <v>0</v>
      </c>
    </row>
    <row r="50" spans="1:34" s="604" customFormat="1">
      <c r="A50" s="614" t="s">
        <v>68</v>
      </c>
      <c r="B50" s="579">
        <v>36</v>
      </c>
      <c r="C50" s="586">
        <f t="shared" si="18"/>
        <v>6</v>
      </c>
      <c r="D50" s="565">
        <v>2</v>
      </c>
      <c r="E50" s="565">
        <v>4</v>
      </c>
      <c r="F50" s="587">
        <v>21</v>
      </c>
      <c r="G50" s="565">
        <v>69</v>
      </c>
      <c r="H50" s="588">
        <v>3</v>
      </c>
      <c r="I50" s="589">
        <v>5</v>
      </c>
      <c r="J50" s="589">
        <v>4</v>
      </c>
      <c r="K50" s="588">
        <v>6</v>
      </c>
      <c r="L50" s="588">
        <v>0</v>
      </c>
      <c r="M50" s="588">
        <v>0</v>
      </c>
      <c r="N50" s="588">
        <v>6</v>
      </c>
      <c r="O50" s="588">
        <v>0</v>
      </c>
      <c r="P50" s="588">
        <v>0</v>
      </c>
      <c r="Q50" s="588">
        <v>0</v>
      </c>
      <c r="R50" s="614" t="s">
        <v>68</v>
      </c>
      <c r="S50" s="579">
        <v>36</v>
      </c>
      <c r="T50" s="588">
        <v>57</v>
      </c>
      <c r="U50" s="595">
        <v>57</v>
      </c>
      <c r="V50" s="588">
        <v>56</v>
      </c>
      <c r="W50" s="588">
        <v>56</v>
      </c>
      <c r="X50" s="588">
        <v>1</v>
      </c>
      <c r="Y50" s="588">
        <v>1</v>
      </c>
      <c r="Z50" s="588">
        <v>0</v>
      </c>
      <c r="AA50" s="443">
        <v>0</v>
      </c>
      <c r="AB50" s="588">
        <v>95</v>
      </c>
      <c r="AC50" s="588">
        <v>95</v>
      </c>
      <c r="AE50" s="572">
        <f t="shared" si="15"/>
        <v>0</v>
      </c>
      <c r="AF50" s="572">
        <f t="shared" si="16"/>
        <v>0</v>
      </c>
      <c r="AG50" s="572">
        <f t="shared" si="17"/>
        <v>0</v>
      </c>
    </row>
    <row r="51" spans="1:34">
      <c r="A51" s="618" t="s">
        <v>95</v>
      </c>
      <c r="B51" s="598">
        <v>37</v>
      </c>
      <c r="C51" s="599">
        <v>48</v>
      </c>
      <c r="D51" s="566">
        <v>48</v>
      </c>
      <c r="E51" s="566" t="s">
        <v>96</v>
      </c>
      <c r="F51" s="600">
        <v>172</v>
      </c>
      <c r="G51" s="566">
        <v>717</v>
      </c>
      <c r="H51" s="601">
        <v>13</v>
      </c>
      <c r="I51" s="602">
        <v>58</v>
      </c>
      <c r="J51" s="602">
        <v>46</v>
      </c>
      <c r="K51" s="601">
        <v>48</v>
      </c>
      <c r="L51" s="601">
        <v>0</v>
      </c>
      <c r="M51" s="601">
        <v>0</v>
      </c>
      <c r="N51" s="566">
        <v>40</v>
      </c>
      <c r="O51" s="566">
        <v>8</v>
      </c>
      <c r="P51" s="566">
        <v>0</v>
      </c>
      <c r="Q51" s="566">
        <v>0</v>
      </c>
      <c r="R51" s="618" t="s">
        <v>95</v>
      </c>
      <c r="S51" s="598">
        <v>37</v>
      </c>
      <c r="T51" s="566">
        <v>468</v>
      </c>
      <c r="U51" s="600">
        <v>462</v>
      </c>
      <c r="V51" s="566">
        <v>425</v>
      </c>
      <c r="W51" s="566">
        <v>425</v>
      </c>
      <c r="X51" s="566">
        <v>24</v>
      </c>
      <c r="Y51" s="566">
        <v>24</v>
      </c>
      <c r="Z51" s="566">
        <v>19</v>
      </c>
      <c r="AA51" s="566">
        <v>13</v>
      </c>
      <c r="AB51" s="566">
        <v>372</v>
      </c>
      <c r="AC51" s="566">
        <v>372</v>
      </c>
      <c r="AE51" s="572" t="e">
        <f t="shared" si="15"/>
        <v>#VALUE!</v>
      </c>
      <c r="AF51" s="572">
        <f t="shared" si="16"/>
        <v>0</v>
      </c>
      <c r="AG51" s="572">
        <f t="shared" si="17"/>
        <v>0</v>
      </c>
    </row>
    <row r="52" spans="1:34">
      <c r="A52" s="618" t="s">
        <v>19</v>
      </c>
      <c r="B52" s="598">
        <v>38</v>
      </c>
      <c r="C52" s="599">
        <v>28</v>
      </c>
      <c r="D52" s="566" t="s">
        <v>96</v>
      </c>
      <c r="E52" s="566">
        <v>28</v>
      </c>
      <c r="F52" s="600">
        <v>116</v>
      </c>
      <c r="G52" s="566">
        <v>186</v>
      </c>
      <c r="H52" s="601">
        <v>8</v>
      </c>
      <c r="I52" s="602">
        <v>21</v>
      </c>
      <c r="J52" s="602">
        <v>14</v>
      </c>
      <c r="K52" s="601">
        <v>28</v>
      </c>
      <c r="L52" s="601">
        <v>0</v>
      </c>
      <c r="M52" s="601">
        <v>0</v>
      </c>
      <c r="N52" s="566">
        <v>27</v>
      </c>
      <c r="O52" s="566">
        <v>0</v>
      </c>
      <c r="P52" s="566">
        <v>0</v>
      </c>
      <c r="Q52" s="566">
        <v>1</v>
      </c>
      <c r="R52" s="618" t="s">
        <v>19</v>
      </c>
      <c r="S52" s="598">
        <v>38</v>
      </c>
      <c r="T52" s="566">
        <v>178</v>
      </c>
      <c r="U52" s="600">
        <v>177</v>
      </c>
      <c r="V52" s="566">
        <v>171</v>
      </c>
      <c r="W52" s="566">
        <v>171</v>
      </c>
      <c r="X52" s="566">
        <v>1</v>
      </c>
      <c r="Y52" s="566">
        <v>1</v>
      </c>
      <c r="Z52" s="566">
        <v>6</v>
      </c>
      <c r="AA52" s="566">
        <v>5</v>
      </c>
      <c r="AB52" s="566">
        <v>159</v>
      </c>
      <c r="AC52" s="566">
        <v>159</v>
      </c>
      <c r="AE52" s="572" t="e">
        <f t="shared" si="15"/>
        <v>#VALUE!</v>
      </c>
      <c r="AF52" s="572">
        <f t="shared" si="16"/>
        <v>0</v>
      </c>
      <c r="AG52" s="572">
        <f t="shared" si="17"/>
        <v>0</v>
      </c>
    </row>
    <row r="53" spans="1:34" s="604" customFormat="1">
      <c r="A53" s="603"/>
      <c r="B53" s="603"/>
      <c r="C53" s="567"/>
      <c r="D53" s="567"/>
      <c r="E53" s="567"/>
      <c r="F53" s="567"/>
      <c r="G53" s="567"/>
      <c r="H53" s="567"/>
      <c r="I53" s="567"/>
      <c r="J53" s="567"/>
      <c r="K53" s="567"/>
      <c r="L53" s="567"/>
      <c r="M53" s="567"/>
      <c r="N53" s="567"/>
      <c r="O53" s="567"/>
      <c r="P53" s="567"/>
      <c r="Q53" s="567"/>
      <c r="R53" s="567"/>
      <c r="S53" s="567"/>
      <c r="T53" s="567"/>
      <c r="U53" s="567"/>
      <c r="V53" s="567"/>
      <c r="W53" s="567"/>
      <c r="X53" s="567"/>
      <c r="Y53" s="567"/>
      <c r="Z53" s="567"/>
      <c r="AA53" s="567"/>
      <c r="AB53" s="567"/>
      <c r="AC53" s="567"/>
      <c r="AE53" s="572">
        <f t="shared" si="15"/>
        <v>0</v>
      </c>
      <c r="AF53" s="572">
        <f t="shared" si="16"/>
        <v>0</v>
      </c>
      <c r="AG53" s="572">
        <f t="shared" si="17"/>
        <v>0</v>
      </c>
    </row>
    <row r="54" spans="1:34" s="604" customFormat="1">
      <c r="A54" s="605"/>
      <c r="B54" s="605"/>
      <c r="C54" s="567"/>
      <c r="D54" s="568"/>
      <c r="E54" s="568"/>
      <c r="F54" s="568"/>
      <c r="G54" s="568"/>
      <c r="N54" s="568"/>
      <c r="O54" s="568"/>
      <c r="P54" s="568"/>
      <c r="Q54" s="568"/>
      <c r="R54" s="605"/>
      <c r="S54" s="605"/>
      <c r="T54" s="568"/>
      <c r="U54" s="568"/>
      <c r="V54" s="568"/>
      <c r="W54" s="568"/>
      <c r="X54" s="568"/>
      <c r="Y54" s="568"/>
      <c r="Z54" s="568"/>
      <c r="AA54" s="568"/>
      <c r="AB54" s="568"/>
      <c r="AC54" s="568"/>
    </row>
    <row r="55" spans="1:34" s="604" customFormat="1">
      <c r="A55" s="605"/>
      <c r="B55" s="605"/>
      <c r="C55" s="567"/>
      <c r="D55" s="568"/>
      <c r="E55" s="568"/>
      <c r="F55" s="568"/>
      <c r="G55" s="568"/>
      <c r="N55" s="568"/>
      <c r="O55" s="568"/>
      <c r="P55" s="568"/>
      <c r="Q55" s="568"/>
      <c r="R55" s="605"/>
      <c r="S55" s="605"/>
      <c r="T55" s="568"/>
      <c r="U55" s="568"/>
      <c r="V55" s="568"/>
      <c r="W55" s="568"/>
      <c r="X55" s="568"/>
      <c r="Y55" s="568"/>
      <c r="Z55" s="568"/>
      <c r="AA55" s="568"/>
      <c r="AB55" s="568"/>
      <c r="AC55" s="568"/>
    </row>
    <row r="56" spans="1:34" s="604" customFormat="1">
      <c r="A56" s="605"/>
      <c r="B56" s="605"/>
      <c r="C56" s="567"/>
      <c r="D56" s="568"/>
      <c r="E56" s="568"/>
      <c r="F56" s="568"/>
      <c r="G56" s="568"/>
      <c r="N56" s="568"/>
      <c r="O56" s="568"/>
      <c r="P56" s="568"/>
      <c r="Q56" s="568"/>
      <c r="R56" s="605"/>
      <c r="S56" s="605"/>
      <c r="T56" s="568"/>
      <c r="U56" s="568"/>
      <c r="V56" s="568"/>
      <c r="W56" s="568"/>
      <c r="X56" s="568"/>
      <c r="Y56" s="568"/>
      <c r="Z56" s="568"/>
      <c r="AA56" s="568"/>
      <c r="AB56" s="568"/>
      <c r="AC56" s="568"/>
    </row>
    <row r="57" spans="1:34" ht="14.25" customHeight="1">
      <c r="A57" s="619"/>
      <c r="B57" s="619"/>
      <c r="D57" s="570"/>
      <c r="E57" s="570"/>
      <c r="F57" s="570"/>
      <c r="G57" s="570"/>
      <c r="H57" s="570"/>
      <c r="I57" s="570"/>
      <c r="J57" s="570"/>
      <c r="K57" s="570"/>
      <c r="L57" s="570"/>
      <c r="M57" s="570"/>
      <c r="N57" s="570"/>
      <c r="O57" s="570"/>
      <c r="P57" s="570"/>
      <c r="Q57" s="570"/>
      <c r="T57" s="609"/>
      <c r="U57" s="620"/>
      <c r="V57" s="569"/>
      <c r="W57" s="569"/>
      <c r="AA57" s="569"/>
      <c r="AB57" s="569"/>
      <c r="AC57" s="606"/>
      <c r="AD57" s="606"/>
      <c r="AE57" s="621"/>
      <c r="AF57" s="621"/>
      <c r="AG57" s="622"/>
      <c r="AH57" s="606"/>
    </row>
    <row r="58" spans="1:34" ht="14.25" customHeight="1">
      <c r="A58" s="619"/>
      <c r="B58" s="623"/>
      <c r="D58" s="569"/>
      <c r="E58" s="569"/>
      <c r="F58" s="569"/>
      <c r="G58" s="569"/>
      <c r="H58" s="569"/>
      <c r="I58" s="569"/>
      <c r="J58" s="569"/>
      <c r="K58" s="569"/>
      <c r="L58" s="569"/>
      <c r="M58" s="569"/>
      <c r="S58" s="620"/>
      <c r="U58" s="620"/>
      <c r="X58" s="619"/>
      <c r="Y58" s="619"/>
      <c r="Z58" s="619"/>
      <c r="AA58" s="569"/>
      <c r="AB58" s="569"/>
      <c r="AC58" s="606"/>
      <c r="AD58" s="606"/>
      <c r="AE58" s="621"/>
      <c r="AF58" s="621"/>
      <c r="AG58" s="622"/>
      <c r="AH58" s="606"/>
    </row>
    <row r="59" spans="1:34" ht="14.25" customHeight="1">
      <c r="S59" s="620"/>
      <c r="U59" s="620"/>
      <c r="X59" s="620"/>
      <c r="Y59" s="620"/>
      <c r="Z59" s="620"/>
      <c r="AA59" s="569"/>
      <c r="AB59" s="569"/>
      <c r="AC59" s="569"/>
      <c r="AD59" s="569"/>
      <c r="AE59" s="621"/>
      <c r="AF59" s="621"/>
      <c r="AG59" s="624"/>
      <c r="AH59" s="569"/>
    </row>
    <row r="60" spans="1:34" ht="14.25" customHeight="1">
      <c r="Q60" s="609"/>
      <c r="S60" s="620"/>
      <c r="T60" s="609"/>
      <c r="U60" s="620"/>
      <c r="X60" s="620"/>
      <c r="Y60" s="620"/>
      <c r="Z60" s="620"/>
      <c r="AA60" s="607"/>
      <c r="AB60" s="607"/>
      <c r="AC60" s="607"/>
      <c r="AD60" s="607"/>
      <c r="AE60" s="621"/>
      <c r="AF60" s="621"/>
      <c r="AG60" s="624"/>
      <c r="AH60" s="608"/>
    </row>
    <row r="61" spans="1:34" ht="14.25" customHeight="1">
      <c r="R61" s="620"/>
      <c r="S61" s="620"/>
      <c r="U61" s="620"/>
      <c r="V61" s="569"/>
      <c r="W61" s="569"/>
      <c r="X61" s="620"/>
      <c r="Y61" s="620"/>
      <c r="Z61" s="620"/>
      <c r="AA61" s="607"/>
      <c r="AB61" s="607"/>
      <c r="AC61" s="607"/>
      <c r="AD61" s="607"/>
      <c r="AE61" s="621"/>
      <c r="AF61" s="621"/>
      <c r="AG61" s="624"/>
      <c r="AH61" s="608"/>
    </row>
    <row r="62" spans="1:34" ht="15">
      <c r="R62" s="609"/>
      <c r="S62" s="609"/>
      <c r="T62" s="620"/>
      <c r="V62" s="620"/>
      <c r="W62" s="620"/>
      <c r="X62" s="620"/>
      <c r="Y62" s="620"/>
      <c r="Z62" s="620"/>
      <c r="AA62" s="607"/>
      <c r="AB62" s="607"/>
      <c r="AC62" s="607"/>
      <c r="AD62" s="607"/>
      <c r="AE62" s="609"/>
      <c r="AF62" s="621"/>
      <c r="AG62" s="621"/>
      <c r="AH62" s="608"/>
    </row>
    <row r="63" spans="1:34" ht="14.25">
      <c r="F63" s="609"/>
      <c r="G63" s="609"/>
      <c r="H63" s="609"/>
      <c r="I63" s="609"/>
      <c r="J63" s="609"/>
      <c r="K63" s="609"/>
      <c r="L63" s="609"/>
      <c r="N63" s="609"/>
      <c r="O63" s="609"/>
      <c r="Q63" s="609"/>
      <c r="T63" s="624"/>
      <c r="U63" s="624"/>
      <c r="V63" s="624"/>
      <c r="W63" s="624"/>
      <c r="X63" s="624"/>
      <c r="Y63" s="624"/>
      <c r="Z63" s="624"/>
      <c r="AA63" s="624"/>
      <c r="AB63" s="624"/>
      <c r="AC63" s="624"/>
      <c r="AD63" s="624"/>
      <c r="AE63" s="624"/>
      <c r="AF63" s="624"/>
      <c r="AG63" s="624"/>
    </row>
    <row r="66" spans="1:29">
      <c r="C66" s="572">
        <f>+C51+C52-C15</f>
        <v>0</v>
      </c>
      <c r="F66" s="572">
        <f t="shared" ref="F66:AC66" si="74">+F51+F52-F15</f>
        <v>0</v>
      </c>
      <c r="G66" s="572">
        <f t="shared" si="74"/>
        <v>0</v>
      </c>
      <c r="H66" s="572">
        <f t="shared" si="74"/>
        <v>0</v>
      </c>
      <c r="I66" s="572">
        <f t="shared" si="74"/>
        <v>0</v>
      </c>
      <c r="J66" s="572">
        <f t="shared" si="74"/>
        <v>0</v>
      </c>
      <c r="K66" s="572">
        <f t="shared" si="74"/>
        <v>0</v>
      </c>
      <c r="L66" s="572">
        <f t="shared" si="74"/>
        <v>0</v>
      </c>
      <c r="M66" s="572">
        <f t="shared" si="74"/>
        <v>0</v>
      </c>
      <c r="N66" s="572">
        <f t="shared" si="74"/>
        <v>0</v>
      </c>
      <c r="O66" s="572">
        <f t="shared" si="74"/>
        <v>0</v>
      </c>
      <c r="P66" s="572">
        <f t="shared" si="74"/>
        <v>0</v>
      </c>
      <c r="Q66" s="572">
        <f t="shared" si="74"/>
        <v>0</v>
      </c>
      <c r="AB66" s="572">
        <f t="shared" si="74"/>
        <v>0</v>
      </c>
      <c r="AC66" s="572">
        <f t="shared" si="74"/>
        <v>0</v>
      </c>
    </row>
    <row r="67" spans="1:29">
      <c r="C67" s="572">
        <f>+C41+C37+C29+C22+C16-C15</f>
        <v>0</v>
      </c>
      <c r="D67" s="572">
        <f t="shared" ref="D67:AC67" si="75">+D41+D37+D29+D22+D16-D15</f>
        <v>0</v>
      </c>
      <c r="E67" s="572">
        <f t="shared" si="75"/>
        <v>0</v>
      </c>
      <c r="F67" s="572">
        <f t="shared" si="75"/>
        <v>0</v>
      </c>
      <c r="G67" s="572">
        <f t="shared" si="75"/>
        <v>0</v>
      </c>
      <c r="H67" s="572">
        <f t="shared" si="75"/>
        <v>0</v>
      </c>
      <c r="I67" s="572">
        <f t="shared" si="75"/>
        <v>0</v>
      </c>
      <c r="J67" s="572">
        <f t="shared" si="75"/>
        <v>0</v>
      </c>
      <c r="K67" s="572">
        <f t="shared" si="75"/>
        <v>0</v>
      </c>
      <c r="L67" s="572">
        <f t="shared" si="75"/>
        <v>0</v>
      </c>
      <c r="M67" s="572">
        <f t="shared" si="75"/>
        <v>0</v>
      </c>
      <c r="N67" s="572">
        <f t="shared" si="75"/>
        <v>0</v>
      </c>
      <c r="O67" s="572">
        <f t="shared" si="75"/>
        <v>0</v>
      </c>
      <c r="P67" s="572">
        <f t="shared" si="75"/>
        <v>0</v>
      </c>
      <c r="Q67" s="572">
        <f t="shared" si="75"/>
        <v>0</v>
      </c>
      <c r="AB67" s="572">
        <f t="shared" si="75"/>
        <v>0</v>
      </c>
      <c r="AC67" s="572">
        <f t="shared" si="75"/>
        <v>0</v>
      </c>
    </row>
    <row r="70" spans="1:29">
      <c r="A70" s="572" t="s">
        <v>834</v>
      </c>
      <c r="F70" s="572">
        <f>+'[1]З-ТМБ-2 сургалтын орчин'!$BS$11</f>
        <v>288</v>
      </c>
      <c r="G70" s="572">
        <f>+'[1]З-ТМБ-2 сургалтын орчин'!$BW$11</f>
        <v>903</v>
      </c>
      <c r="H70" s="572">
        <f>+'[1]З-ТМБ-2 сургалтын орчин'!$CN$11</f>
        <v>21</v>
      </c>
      <c r="I70" s="572">
        <f>+'[1]З-ТМБ-2 сургалтын орчин'!$CF$11</f>
        <v>79</v>
      </c>
      <c r="J70" s="572">
        <f>+'[1]З-ТМБ-2 сургалтын орчин'!$W$11</f>
        <v>60</v>
      </c>
      <c r="K70" s="572">
        <f>+'[1]З-ТМБ-2 сургалтын орчин'!$AD$11</f>
        <v>76</v>
      </c>
      <c r="L70" s="572">
        <f>+'[1]З-ТМБ-2 сургалтын орчин'!$AF$11</f>
        <v>0</v>
      </c>
      <c r="M70" s="572">
        <f>+'[1]З-ТМБ-2 сургалтын орчин'!$AG$11</f>
        <v>0</v>
      </c>
      <c r="N70" s="572">
        <f>+'[1]З-ТМБ-2 сургалтын орчин'!$AK$11</f>
        <v>76</v>
      </c>
      <c r="O70" s="572">
        <f>+'[1]З-ТМБ-2 сургалтын орчин'!$AM$11</f>
        <v>8</v>
      </c>
      <c r="P70" s="572">
        <f>+'[1]З-ТМБ-2 сургалтын орчин'!$AN$11</f>
        <v>0</v>
      </c>
      <c r="Q70" s="572">
        <f>+'[1]З-ТМБ-2 сургалтын орчин'!$AO$11</f>
        <v>1</v>
      </c>
      <c r="T70" s="572">
        <f>+'[1]З-ТМБ-2 сургалтын орчин'!$AP$11</f>
        <v>646</v>
      </c>
      <c r="U70" s="572">
        <f>+'[1]З-ТМБ-2 сургалтын орчин'!$AQ$11+'[1]З-ТМБ-2 сургалтын орчин'!$AR$11</f>
        <v>639</v>
      </c>
      <c r="V70" s="572">
        <f>+'[1]З-ТМБ-2 сургалтын орчин'!$AT$11</f>
        <v>596</v>
      </c>
      <c r="W70" s="572">
        <f>+'[1]З-ТМБ-2 сургалтын орчин'!$AU$11+'[1]З-ТМБ-2 сургалтын орчин'!$AV$11</f>
        <v>596</v>
      </c>
      <c r="X70" s="572">
        <f>+'[1]З-ТМБ-2 сургалтын орчин'!$AX$11</f>
        <v>25</v>
      </c>
      <c r="Y70" s="572">
        <f>+'[1]З-ТМБ-2 сургалтын орчин'!$AX$11</f>
        <v>25</v>
      </c>
      <c r="Z70" s="572">
        <f>+'[1]З-ТМБ-2 сургалтын орчин'!$BB$11</f>
        <v>25</v>
      </c>
      <c r="AA70" s="572">
        <f>+'[1]З-ТМБ-2 сургалтын орчин'!$BE$11+'[1]З-ТМБ-2 сургалтын орчин'!$BF$11</f>
        <v>18</v>
      </c>
      <c r="AB70" s="572">
        <f>+'[1]З-ТМБ-2 сургалтын орчин'!$BO$11</f>
        <v>531</v>
      </c>
      <c r="AC70" s="572">
        <f>+'[1]З-ТМБ-2 сургалтын орчин'!$BP$11+'[1]З-ТМБ-2 сургалтын орчин'!$BQ$11</f>
        <v>531</v>
      </c>
    </row>
    <row r="71" spans="1:29">
      <c r="F71" s="572">
        <f>+F70-F15</f>
        <v>0</v>
      </c>
      <c r="G71" s="572">
        <f t="shared" ref="G71:AC71" si="76">+G70-G15</f>
        <v>0</v>
      </c>
      <c r="H71" s="572">
        <f t="shared" si="76"/>
        <v>0</v>
      </c>
      <c r="I71" s="572">
        <f t="shared" si="76"/>
        <v>0</v>
      </c>
      <c r="J71" s="572">
        <f t="shared" si="76"/>
        <v>0</v>
      </c>
      <c r="K71" s="572">
        <f t="shared" si="76"/>
        <v>0</v>
      </c>
      <c r="L71" s="572">
        <f t="shared" si="76"/>
        <v>0</v>
      </c>
      <c r="M71" s="572">
        <f t="shared" si="76"/>
        <v>0</v>
      </c>
      <c r="N71" s="572">
        <f t="shared" si="76"/>
        <v>9</v>
      </c>
      <c r="O71" s="572">
        <f t="shared" si="76"/>
        <v>0</v>
      </c>
      <c r="P71" s="572">
        <f t="shared" si="76"/>
        <v>0</v>
      </c>
      <c r="Q71" s="572">
        <f t="shared" si="76"/>
        <v>0</v>
      </c>
      <c r="T71" s="572">
        <f t="shared" si="76"/>
        <v>0</v>
      </c>
      <c r="U71" s="572">
        <f t="shared" si="76"/>
        <v>0</v>
      </c>
      <c r="V71" s="572">
        <f t="shared" si="76"/>
        <v>0</v>
      </c>
      <c r="W71" s="572">
        <f t="shared" si="76"/>
        <v>0</v>
      </c>
      <c r="X71" s="572">
        <f t="shared" si="76"/>
        <v>0</v>
      </c>
      <c r="Y71" s="572">
        <f t="shared" si="76"/>
        <v>0</v>
      </c>
      <c r="Z71" s="572">
        <f t="shared" si="76"/>
        <v>0</v>
      </c>
      <c r="AA71" s="572">
        <f t="shared" si="76"/>
        <v>0</v>
      </c>
      <c r="AB71" s="572">
        <f t="shared" si="76"/>
        <v>0</v>
      </c>
      <c r="AC71" s="572">
        <f t="shared" si="76"/>
        <v>0</v>
      </c>
    </row>
  </sheetData>
  <mergeCells count="37">
    <mergeCell ref="O1:Q1"/>
    <mergeCell ref="O10:O13"/>
    <mergeCell ref="P10:P13"/>
    <mergeCell ref="Q10:Q13"/>
    <mergeCell ref="R8:R13"/>
    <mergeCell ref="N4:P4"/>
    <mergeCell ref="D6:N6"/>
    <mergeCell ref="E3:O3"/>
    <mergeCell ref="F8:F13"/>
    <mergeCell ref="G8:G13"/>
    <mergeCell ref="H8:H13"/>
    <mergeCell ref="I8:I13"/>
    <mergeCell ref="J8:J13"/>
    <mergeCell ref="K10:K13"/>
    <mergeCell ref="L10:L13"/>
    <mergeCell ref="M10:M13"/>
    <mergeCell ref="K8:M9"/>
    <mergeCell ref="N8:Q9"/>
    <mergeCell ref="V8:AA9"/>
    <mergeCell ref="X10:X13"/>
    <mergeCell ref="N10:N13"/>
    <mergeCell ref="AC8:AC13"/>
    <mergeCell ref="A8:A13"/>
    <mergeCell ref="B8:B13"/>
    <mergeCell ref="C8:C13"/>
    <mergeCell ref="D11:D13"/>
    <mergeCell ref="E11:E13"/>
    <mergeCell ref="D8:E10"/>
    <mergeCell ref="AB8:AB13"/>
    <mergeCell ref="S8:S13"/>
    <mergeCell ref="T8:T13"/>
    <mergeCell ref="U10:U13"/>
    <mergeCell ref="V10:V13"/>
    <mergeCell ref="Z10:Z13"/>
    <mergeCell ref="W10:W13"/>
    <mergeCell ref="Y10:Y13"/>
    <mergeCell ref="AA10:AA13"/>
  </mergeCells>
  <printOptions horizontalCentered="1"/>
  <pageMargins left="0.25" right="0.25" top="0.69" bottom="0" header="0.77" footer="0.3"/>
  <pageSetup paperSize="9" scale="70" orientation="landscape" r:id="rId1"/>
  <colBreaks count="1" manualBreakCount="1">
    <brk id="29" max="7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L72"/>
  <sheetViews>
    <sheetView view="pageBreakPreview" topLeftCell="A6" zoomScale="70" zoomScaleNormal="90" zoomScaleSheetLayoutView="70" workbookViewId="0">
      <selection activeCell="AJ11" sqref="AJ11"/>
    </sheetView>
  </sheetViews>
  <sheetFormatPr defaultColWidth="8.85546875" defaultRowHeight="14.25"/>
  <cols>
    <col min="1" max="1" width="19.42578125" style="257" customWidth="1"/>
    <col min="2" max="2" width="3.85546875" style="257" customWidth="1"/>
    <col min="3" max="3" width="14.42578125" style="257" customWidth="1"/>
    <col min="4" max="14" width="13.42578125" style="257" customWidth="1"/>
    <col min="15" max="15" width="19.140625" style="257" customWidth="1"/>
    <col min="16" max="16" width="4" style="257" customWidth="1"/>
    <col min="17" max="17" width="16.28515625" style="257" customWidth="1"/>
    <col min="18" max="18" width="12.28515625" style="257" customWidth="1"/>
    <col min="19" max="19" width="13.42578125" style="257" customWidth="1"/>
    <col min="20" max="20" width="12.5703125" style="257" customWidth="1"/>
    <col min="21" max="21" width="11.5703125" style="257" customWidth="1"/>
    <col min="22" max="22" width="12.28515625" style="257" customWidth="1"/>
    <col min="23" max="23" width="13.42578125" style="257" customWidth="1"/>
    <col min="24" max="24" width="12.28515625" style="257" customWidth="1"/>
    <col min="25" max="25" width="12.85546875" style="257" customWidth="1"/>
    <col min="26" max="26" width="10.85546875" style="257" customWidth="1"/>
    <col min="27" max="27" width="11.5703125" style="257" customWidth="1"/>
    <col min="28" max="28" width="11.7109375" style="257" customWidth="1"/>
    <col min="29" max="29" width="14.5703125" style="257" customWidth="1"/>
    <col min="30" max="38" width="8.85546875" style="348"/>
    <col min="39" max="16384" width="8.85546875" style="257"/>
  </cols>
  <sheetData>
    <row r="1" spans="1:38" ht="15.75">
      <c r="A1" s="258"/>
      <c r="B1" s="258"/>
      <c r="M1" s="671" t="s">
        <v>97</v>
      </c>
      <c r="N1" s="671"/>
      <c r="O1" s="369"/>
      <c r="P1" s="369"/>
      <c r="AB1" s="672" t="s">
        <v>98</v>
      </c>
      <c r="AC1" s="672"/>
      <c r="AD1" s="380"/>
      <c r="AE1" s="380"/>
    </row>
    <row r="2" spans="1:38" ht="15">
      <c r="A2" s="258"/>
      <c r="AD2" s="380"/>
      <c r="AE2" s="380"/>
    </row>
    <row r="3" spans="1:38" s="255" customFormat="1" ht="47.25" customHeight="1"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380"/>
      <c r="AE3" s="380"/>
      <c r="AF3" s="380"/>
      <c r="AG3" s="380"/>
      <c r="AH3" s="380"/>
      <c r="AI3" s="380"/>
      <c r="AJ3" s="380"/>
      <c r="AK3" s="380"/>
      <c r="AL3" s="380"/>
    </row>
    <row r="4" spans="1:38" s="344" customFormat="1" ht="54.75" customHeight="1">
      <c r="A4" s="349"/>
      <c r="B4" s="349"/>
      <c r="C4" s="635" t="s">
        <v>99</v>
      </c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279"/>
      <c r="O4" s="279"/>
      <c r="P4" s="279"/>
      <c r="AD4" s="380"/>
      <c r="AE4" s="380"/>
      <c r="AF4" s="381"/>
      <c r="AG4" s="381"/>
      <c r="AH4" s="381"/>
      <c r="AI4" s="381"/>
      <c r="AJ4" s="381"/>
      <c r="AK4" s="381"/>
      <c r="AL4" s="381"/>
    </row>
    <row r="5" spans="1:38" s="256" customFormat="1" ht="18">
      <c r="A5" s="14"/>
      <c r="B5" s="21"/>
      <c r="D5" s="259"/>
      <c r="E5" s="259"/>
      <c r="F5" s="259"/>
      <c r="G5" s="259"/>
      <c r="H5" s="259"/>
      <c r="I5" s="259"/>
      <c r="J5" s="259"/>
      <c r="K5" s="259"/>
      <c r="AD5" s="382"/>
      <c r="AE5" s="382"/>
      <c r="AF5" s="382"/>
      <c r="AG5" s="382"/>
      <c r="AH5" s="382"/>
      <c r="AI5" s="382"/>
      <c r="AJ5" s="382"/>
      <c r="AK5" s="382"/>
      <c r="AL5" s="382"/>
    </row>
    <row r="6" spans="1:38" s="256" customFormat="1" ht="18">
      <c r="A6" s="14"/>
      <c r="B6" s="21"/>
      <c r="D6" s="259"/>
      <c r="E6" s="259"/>
      <c r="F6" s="259"/>
      <c r="G6" s="259"/>
      <c r="H6" s="259"/>
      <c r="I6" s="259"/>
      <c r="J6" s="259"/>
      <c r="K6" s="259"/>
      <c r="AD6" s="382"/>
      <c r="AE6" s="382"/>
      <c r="AF6" s="382"/>
      <c r="AG6" s="382"/>
      <c r="AH6" s="382"/>
      <c r="AI6" s="382"/>
      <c r="AJ6" s="382"/>
      <c r="AK6" s="382"/>
      <c r="AL6" s="382"/>
    </row>
    <row r="7" spans="1:38" s="256" customFormat="1" ht="18">
      <c r="A7" s="14"/>
      <c r="B7" s="21"/>
      <c r="D7" s="259"/>
      <c r="E7" s="259"/>
      <c r="F7" s="259"/>
      <c r="G7" s="259"/>
      <c r="H7" s="259"/>
      <c r="I7" s="259"/>
      <c r="J7" s="259"/>
      <c r="K7" s="259"/>
      <c r="AD7" s="382"/>
      <c r="AE7" s="382"/>
      <c r="AF7" s="382"/>
      <c r="AG7" s="382"/>
      <c r="AH7" s="382"/>
      <c r="AI7" s="382"/>
      <c r="AJ7" s="382"/>
      <c r="AK7" s="382"/>
      <c r="AL7" s="382"/>
    </row>
    <row r="8" spans="1:38" s="256" customFormat="1" ht="18">
      <c r="A8" s="14"/>
      <c r="B8" s="21"/>
      <c r="D8" s="259"/>
      <c r="E8" s="259"/>
      <c r="F8" s="259"/>
      <c r="G8" s="259"/>
      <c r="H8" s="259"/>
      <c r="I8" s="259"/>
      <c r="J8" s="259"/>
      <c r="K8" s="259"/>
      <c r="AD8" s="382"/>
      <c r="AE8" s="382"/>
      <c r="AF8" s="382"/>
      <c r="AG8" s="382"/>
      <c r="AH8" s="382"/>
      <c r="AI8" s="382"/>
      <c r="AJ8" s="382"/>
      <c r="AK8" s="382"/>
      <c r="AL8" s="382"/>
    </row>
    <row r="9" spans="1:38" s="256" customFormat="1" ht="12.75">
      <c r="A9" s="260"/>
      <c r="B9" s="17"/>
      <c r="AD9" s="382"/>
      <c r="AE9" s="382"/>
      <c r="AF9" s="382"/>
      <c r="AG9" s="382"/>
      <c r="AH9" s="382"/>
      <c r="AI9" s="382"/>
      <c r="AJ9" s="382"/>
      <c r="AK9" s="382"/>
      <c r="AL9" s="382"/>
    </row>
    <row r="10" spans="1:38" s="256" customFormat="1" ht="12.75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D10" s="382"/>
      <c r="AE10" s="382"/>
      <c r="AF10" s="382"/>
      <c r="AG10" s="382"/>
      <c r="AH10" s="382"/>
      <c r="AI10" s="382"/>
      <c r="AJ10" s="382"/>
      <c r="AK10" s="382"/>
      <c r="AL10" s="382"/>
    </row>
    <row r="11" spans="1:38" s="256" customFormat="1" ht="12.75">
      <c r="A11" s="673"/>
      <c r="B11" s="67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370"/>
      <c r="O11" s="53"/>
      <c r="P11" s="53"/>
      <c r="Q11" s="53"/>
      <c r="R11" s="53"/>
      <c r="S11" s="53"/>
      <c r="T11" s="53"/>
      <c r="U11" s="53"/>
      <c r="V11" s="53"/>
      <c r="W11" s="53"/>
      <c r="X11" s="53"/>
      <c r="AD11" s="382"/>
      <c r="AE11" s="382"/>
      <c r="AF11" s="382"/>
      <c r="AG11" s="382"/>
      <c r="AH11" s="382"/>
      <c r="AI11" s="382"/>
      <c r="AJ11" s="382"/>
      <c r="AK11" s="382"/>
      <c r="AL11" s="382"/>
    </row>
    <row r="12" spans="1:38" s="63" customFormat="1" ht="15" customHeight="1">
      <c r="A12" s="674"/>
      <c r="B12" s="674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71" t="s">
        <v>100</v>
      </c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83"/>
      <c r="Z12" s="383"/>
      <c r="AA12" s="383"/>
      <c r="AB12" s="383"/>
      <c r="AC12" s="383"/>
      <c r="AD12" s="384"/>
      <c r="AE12" s="384"/>
      <c r="AF12" s="384"/>
      <c r="AG12" s="384"/>
      <c r="AH12" s="384"/>
      <c r="AI12" s="384"/>
      <c r="AJ12" s="384"/>
      <c r="AK12" s="384"/>
      <c r="AL12" s="384"/>
    </row>
    <row r="13" spans="1:38" s="63" customFormat="1" ht="12.75" customHeight="1">
      <c r="A13" s="678" t="s">
        <v>4</v>
      </c>
      <c r="B13" s="678" t="s">
        <v>5</v>
      </c>
      <c r="C13" s="679" t="s">
        <v>101</v>
      </c>
      <c r="D13" s="675" t="s">
        <v>78</v>
      </c>
      <c r="E13" s="676"/>
      <c r="F13" s="677"/>
      <c r="G13" s="676" t="s">
        <v>79</v>
      </c>
      <c r="H13" s="676"/>
      <c r="I13" s="676"/>
      <c r="J13" s="677"/>
      <c r="K13" s="683" t="s">
        <v>80</v>
      </c>
      <c r="L13" s="372"/>
      <c r="M13" s="372"/>
      <c r="N13" s="373"/>
      <c r="O13" s="678" t="s">
        <v>4</v>
      </c>
      <c r="P13" s="678" t="s">
        <v>5</v>
      </c>
      <c r="Q13" s="372"/>
      <c r="R13" s="372"/>
      <c r="S13" s="372"/>
      <c r="T13" s="372"/>
      <c r="U13" s="683" t="s">
        <v>81</v>
      </c>
      <c r="V13" s="372"/>
      <c r="W13" s="683" t="s">
        <v>102</v>
      </c>
      <c r="X13" s="372"/>
      <c r="Y13" s="687" t="s">
        <v>103</v>
      </c>
      <c r="Z13" s="687" t="s">
        <v>104</v>
      </c>
      <c r="AA13" s="687" t="s">
        <v>105</v>
      </c>
      <c r="AB13" s="687" t="s">
        <v>106</v>
      </c>
      <c r="AC13" s="687" t="s">
        <v>107</v>
      </c>
      <c r="AD13" s="384"/>
      <c r="AE13" s="384"/>
      <c r="AF13" s="384"/>
      <c r="AG13" s="384"/>
      <c r="AH13" s="384"/>
      <c r="AI13" s="384"/>
      <c r="AJ13" s="384"/>
      <c r="AK13" s="384"/>
      <c r="AL13" s="384"/>
    </row>
    <row r="14" spans="1:38" s="63" customFormat="1" ht="12.75" customHeight="1">
      <c r="A14" s="678"/>
      <c r="B14" s="678"/>
      <c r="C14" s="680"/>
      <c r="D14" s="682" t="s">
        <v>83</v>
      </c>
      <c r="E14" s="682" t="s">
        <v>84</v>
      </c>
      <c r="F14" s="682" t="s">
        <v>108</v>
      </c>
      <c r="G14" s="682" t="s">
        <v>83</v>
      </c>
      <c r="H14" s="682" t="s">
        <v>86</v>
      </c>
      <c r="I14" s="682" t="s">
        <v>87</v>
      </c>
      <c r="J14" s="682" t="s">
        <v>88</v>
      </c>
      <c r="K14" s="684"/>
      <c r="L14" s="682" t="s">
        <v>89</v>
      </c>
      <c r="M14" s="686" t="s">
        <v>109</v>
      </c>
      <c r="N14" s="374"/>
      <c r="O14" s="678"/>
      <c r="P14" s="678"/>
      <c r="Q14" s="683" t="s">
        <v>91</v>
      </c>
      <c r="R14" s="377"/>
      <c r="S14" s="683" t="s">
        <v>92</v>
      </c>
      <c r="T14" s="377"/>
      <c r="U14" s="684"/>
      <c r="V14" s="683" t="s">
        <v>89</v>
      </c>
      <c r="W14" s="684"/>
      <c r="X14" s="688" t="s">
        <v>89</v>
      </c>
      <c r="Y14" s="687"/>
      <c r="Z14" s="687"/>
      <c r="AA14" s="687"/>
      <c r="AB14" s="687"/>
      <c r="AC14" s="687"/>
      <c r="AD14" s="384"/>
      <c r="AE14" s="384"/>
      <c r="AF14" s="384"/>
      <c r="AG14" s="384"/>
      <c r="AH14" s="384"/>
      <c r="AI14" s="384"/>
      <c r="AJ14" s="384"/>
      <c r="AK14" s="384"/>
      <c r="AL14" s="384"/>
    </row>
    <row r="15" spans="1:38" s="63" customFormat="1" ht="21.75" customHeight="1">
      <c r="A15" s="678"/>
      <c r="B15" s="678"/>
      <c r="C15" s="680"/>
      <c r="D15" s="682"/>
      <c r="E15" s="682"/>
      <c r="F15" s="682"/>
      <c r="G15" s="682"/>
      <c r="H15" s="682"/>
      <c r="I15" s="682"/>
      <c r="J15" s="682"/>
      <c r="K15" s="684"/>
      <c r="L15" s="682"/>
      <c r="M15" s="686"/>
      <c r="N15" s="682" t="s">
        <v>89</v>
      </c>
      <c r="O15" s="678"/>
      <c r="P15" s="678"/>
      <c r="Q15" s="684"/>
      <c r="R15" s="686" t="s">
        <v>89</v>
      </c>
      <c r="S15" s="684"/>
      <c r="T15" s="686" t="s">
        <v>89</v>
      </c>
      <c r="U15" s="684"/>
      <c r="V15" s="684"/>
      <c r="W15" s="684"/>
      <c r="X15" s="689"/>
      <c r="Y15" s="687"/>
      <c r="Z15" s="687"/>
      <c r="AA15" s="687"/>
      <c r="AB15" s="687"/>
      <c r="AC15" s="687"/>
      <c r="AD15" s="384"/>
      <c r="AE15" s="384"/>
      <c r="AF15" s="384"/>
      <c r="AG15" s="384"/>
      <c r="AH15" s="384"/>
      <c r="AI15" s="384"/>
      <c r="AJ15" s="384"/>
      <c r="AK15" s="384"/>
      <c r="AL15" s="384"/>
    </row>
    <row r="16" spans="1:38" s="63" customFormat="1" ht="12.75">
      <c r="A16" s="678"/>
      <c r="B16" s="678"/>
      <c r="C16" s="681"/>
      <c r="D16" s="682"/>
      <c r="E16" s="682"/>
      <c r="F16" s="682"/>
      <c r="G16" s="682"/>
      <c r="H16" s="682"/>
      <c r="I16" s="682"/>
      <c r="J16" s="682"/>
      <c r="K16" s="685"/>
      <c r="L16" s="682"/>
      <c r="M16" s="686"/>
      <c r="N16" s="682"/>
      <c r="O16" s="678"/>
      <c r="P16" s="678"/>
      <c r="Q16" s="685"/>
      <c r="R16" s="686"/>
      <c r="S16" s="685"/>
      <c r="T16" s="686"/>
      <c r="U16" s="685"/>
      <c r="V16" s="685"/>
      <c r="W16" s="685"/>
      <c r="X16" s="690"/>
      <c r="Y16" s="687"/>
      <c r="Z16" s="687"/>
      <c r="AA16" s="687"/>
      <c r="AB16" s="687"/>
      <c r="AC16" s="687"/>
      <c r="AD16" s="384"/>
      <c r="AE16" s="384"/>
      <c r="AF16" s="384"/>
      <c r="AG16" s="384"/>
      <c r="AH16" s="384"/>
      <c r="AI16" s="384"/>
      <c r="AJ16" s="384"/>
      <c r="AK16" s="384"/>
      <c r="AL16" s="384"/>
    </row>
    <row r="17" spans="1:38" s="345" customFormat="1" ht="12.75">
      <c r="A17" s="351" t="s">
        <v>31</v>
      </c>
      <c r="B17" s="352" t="s">
        <v>32</v>
      </c>
      <c r="C17" s="353">
        <v>1</v>
      </c>
      <c r="D17" s="353">
        <v>3</v>
      </c>
      <c r="E17" s="353">
        <v>4</v>
      </c>
      <c r="F17" s="353">
        <v>5</v>
      </c>
      <c r="G17" s="353">
        <v>7</v>
      </c>
      <c r="H17" s="353">
        <v>8</v>
      </c>
      <c r="I17" s="353">
        <v>9</v>
      </c>
      <c r="J17" s="353">
        <v>10</v>
      </c>
      <c r="K17" s="353">
        <v>11</v>
      </c>
      <c r="L17" s="353">
        <v>12</v>
      </c>
      <c r="M17" s="353">
        <v>13</v>
      </c>
      <c r="N17" s="375">
        <v>14</v>
      </c>
      <c r="O17" s="352" t="s">
        <v>31</v>
      </c>
      <c r="P17" s="352" t="s">
        <v>32</v>
      </c>
      <c r="Q17" s="353">
        <v>15</v>
      </c>
      <c r="R17" s="353">
        <v>16</v>
      </c>
      <c r="S17" s="353">
        <v>17</v>
      </c>
      <c r="T17" s="353">
        <v>18</v>
      </c>
      <c r="U17" s="353">
        <v>19</v>
      </c>
      <c r="V17" s="353">
        <v>20</v>
      </c>
      <c r="W17" s="353">
        <v>21</v>
      </c>
      <c r="X17" s="353">
        <v>22</v>
      </c>
      <c r="Y17" s="353">
        <v>23</v>
      </c>
      <c r="Z17" s="353">
        <v>24</v>
      </c>
      <c r="AA17" s="353">
        <v>25</v>
      </c>
      <c r="AB17" s="353">
        <v>26</v>
      </c>
      <c r="AC17" s="375">
        <v>27</v>
      </c>
      <c r="AD17" s="385"/>
      <c r="AE17" s="385"/>
      <c r="AF17" s="385"/>
      <c r="AG17" s="385"/>
      <c r="AH17" s="385"/>
      <c r="AI17" s="385"/>
      <c r="AJ17" s="385"/>
      <c r="AK17" s="385"/>
      <c r="AL17" s="385"/>
    </row>
    <row r="18" spans="1:38" s="15" customFormat="1" ht="12.75">
      <c r="A18" s="354" t="s">
        <v>33</v>
      </c>
      <c r="B18" s="355">
        <v>1</v>
      </c>
      <c r="C18" s="356">
        <f>+C19+C25+C32+C40+C44</f>
        <v>57</v>
      </c>
      <c r="D18" s="356">
        <f t="shared" ref="D18:M18" si="0">+D19+D25+D32+D40+D44</f>
        <v>57</v>
      </c>
      <c r="E18" s="356">
        <f t="shared" si="0"/>
        <v>0</v>
      </c>
      <c r="F18" s="356">
        <f t="shared" si="0"/>
        <v>0</v>
      </c>
      <c r="G18" s="356">
        <f>+G19+G25+G32+G40+G44</f>
        <v>50</v>
      </c>
      <c r="H18" s="356">
        <f t="shared" si="0"/>
        <v>6</v>
      </c>
      <c r="I18" s="356">
        <f t="shared" si="0"/>
        <v>1</v>
      </c>
      <c r="J18" s="356">
        <f t="shared" si="0"/>
        <v>0</v>
      </c>
      <c r="K18" s="356">
        <f t="shared" si="0"/>
        <v>481</v>
      </c>
      <c r="L18" s="356">
        <f t="shared" si="0"/>
        <v>481</v>
      </c>
      <c r="M18" s="356">
        <f t="shared" si="0"/>
        <v>431</v>
      </c>
      <c r="N18" s="356">
        <f t="shared" ref="N18" si="1">+N19+N25+N32+N40+N44</f>
        <v>431</v>
      </c>
      <c r="O18" s="354" t="s">
        <v>33</v>
      </c>
      <c r="P18" s="355">
        <v>1</v>
      </c>
      <c r="Q18" s="356">
        <f t="shared" ref="Q18:AC18" si="2">+Q19+Q25+Q32+Q40+Q44</f>
        <v>24</v>
      </c>
      <c r="R18" s="356">
        <f t="shared" si="2"/>
        <v>24</v>
      </c>
      <c r="S18" s="356">
        <f t="shared" si="2"/>
        <v>26</v>
      </c>
      <c r="T18" s="356">
        <f t="shared" si="2"/>
        <v>26</v>
      </c>
      <c r="U18" s="356">
        <f t="shared" si="2"/>
        <v>456</v>
      </c>
      <c r="V18" s="356">
        <f t="shared" si="2"/>
        <v>456</v>
      </c>
      <c r="W18" s="356">
        <f t="shared" si="2"/>
        <v>255</v>
      </c>
      <c r="X18" s="356">
        <f t="shared" si="2"/>
        <v>255</v>
      </c>
      <c r="Y18" s="356">
        <f t="shared" si="2"/>
        <v>60</v>
      </c>
      <c r="Z18" s="356">
        <f t="shared" si="2"/>
        <v>71</v>
      </c>
      <c r="AA18" s="356">
        <f t="shared" si="2"/>
        <v>37</v>
      </c>
      <c r="AB18" s="356">
        <f t="shared" si="2"/>
        <v>42</v>
      </c>
      <c r="AC18" s="514">
        <f t="shared" si="2"/>
        <v>36</v>
      </c>
      <c r="AD18" s="347"/>
      <c r="AE18" s="347">
        <f>+C18-D18-E18-F18</f>
        <v>0</v>
      </c>
      <c r="AF18" s="347">
        <f>+C18-G18-H18-I18-J18</f>
        <v>0</v>
      </c>
      <c r="AG18" s="347"/>
      <c r="AH18" s="347"/>
      <c r="AI18" s="347"/>
      <c r="AJ18" s="347"/>
      <c r="AK18" s="347"/>
      <c r="AL18" s="347"/>
    </row>
    <row r="19" spans="1:38" s="347" customFormat="1" ht="12.75">
      <c r="A19" s="358" t="s">
        <v>34</v>
      </c>
      <c r="B19" s="359">
        <v>2</v>
      </c>
      <c r="C19" s="360">
        <f t="shared" ref="C19:M19" si="3">SUM(C20:C24)</f>
        <v>9</v>
      </c>
      <c r="D19" s="360">
        <f t="shared" si="3"/>
        <v>9</v>
      </c>
      <c r="E19" s="360">
        <f t="shared" si="3"/>
        <v>0</v>
      </c>
      <c r="F19" s="360">
        <f t="shared" si="3"/>
        <v>0</v>
      </c>
      <c r="G19" s="360">
        <f t="shared" si="3"/>
        <v>7</v>
      </c>
      <c r="H19" s="360">
        <f t="shared" si="3"/>
        <v>2</v>
      </c>
      <c r="I19" s="360">
        <f t="shared" si="3"/>
        <v>0</v>
      </c>
      <c r="J19" s="360">
        <f t="shared" si="3"/>
        <v>0</v>
      </c>
      <c r="K19" s="360">
        <f t="shared" si="3"/>
        <v>74</v>
      </c>
      <c r="L19" s="360">
        <f t="shared" si="3"/>
        <v>74</v>
      </c>
      <c r="M19" s="360">
        <f t="shared" si="3"/>
        <v>68</v>
      </c>
      <c r="N19" s="360">
        <f t="shared" ref="N19" si="4">SUM(N20:N24)</f>
        <v>68</v>
      </c>
      <c r="O19" s="358" t="s">
        <v>34</v>
      </c>
      <c r="P19" s="359">
        <v>2</v>
      </c>
      <c r="Q19" s="360">
        <f t="shared" ref="Q19:AC19" si="5">SUM(Q20:Q24)</f>
        <v>0</v>
      </c>
      <c r="R19" s="360">
        <f t="shared" si="5"/>
        <v>0</v>
      </c>
      <c r="S19" s="360">
        <f t="shared" si="5"/>
        <v>6</v>
      </c>
      <c r="T19" s="360">
        <f t="shared" si="5"/>
        <v>6</v>
      </c>
      <c r="U19" s="360">
        <f t="shared" si="5"/>
        <v>50</v>
      </c>
      <c r="V19" s="360">
        <f t="shared" si="5"/>
        <v>50</v>
      </c>
      <c r="W19" s="360">
        <f t="shared" si="5"/>
        <v>6</v>
      </c>
      <c r="X19" s="360">
        <f t="shared" si="5"/>
        <v>6</v>
      </c>
      <c r="Y19" s="360">
        <f t="shared" si="5"/>
        <v>8</v>
      </c>
      <c r="Z19" s="360">
        <f t="shared" si="5"/>
        <v>5</v>
      </c>
      <c r="AA19" s="360">
        <f t="shared" si="5"/>
        <v>5</v>
      </c>
      <c r="AB19" s="360">
        <f t="shared" si="5"/>
        <v>4</v>
      </c>
      <c r="AC19" s="515">
        <f t="shared" si="5"/>
        <v>3</v>
      </c>
      <c r="AE19" s="347">
        <f t="shared" ref="AE19:AE55" si="6">+C19-D19-E19-F19</f>
        <v>0</v>
      </c>
      <c r="AF19" s="347">
        <f t="shared" ref="AF19:AF55" si="7">+C19-G19-H19-I19-J19</f>
        <v>0</v>
      </c>
    </row>
    <row r="20" spans="1:38" s="347" customFormat="1" ht="12" customHeight="1">
      <c r="A20" s="361" t="s">
        <v>35</v>
      </c>
      <c r="B20" s="362">
        <v>3</v>
      </c>
      <c r="C20" s="363">
        <v>1</v>
      </c>
      <c r="D20" s="363">
        <v>1</v>
      </c>
      <c r="E20" s="363">
        <v>0</v>
      </c>
      <c r="F20" s="363">
        <v>0</v>
      </c>
      <c r="G20" s="363">
        <v>1</v>
      </c>
      <c r="H20" s="363">
        <v>0</v>
      </c>
      <c r="I20" s="363">
        <v>0</v>
      </c>
      <c r="J20" s="363">
        <v>0</v>
      </c>
      <c r="K20" s="363">
        <v>2</v>
      </c>
      <c r="L20" s="363">
        <v>2</v>
      </c>
      <c r="M20" s="363">
        <v>2</v>
      </c>
      <c r="N20" s="363">
        <v>2</v>
      </c>
      <c r="O20" s="361" t="s">
        <v>35</v>
      </c>
      <c r="P20" s="362">
        <v>3</v>
      </c>
      <c r="Q20" s="363">
        <v>0</v>
      </c>
      <c r="R20" s="363">
        <v>0</v>
      </c>
      <c r="S20" s="363">
        <v>0</v>
      </c>
      <c r="T20" s="363">
        <v>0</v>
      </c>
      <c r="U20" s="363">
        <v>3</v>
      </c>
      <c r="V20" s="363">
        <v>3</v>
      </c>
      <c r="W20" s="363">
        <v>2</v>
      </c>
      <c r="X20" s="363">
        <v>2</v>
      </c>
      <c r="Y20" s="363">
        <v>1</v>
      </c>
      <c r="Z20" s="376">
        <v>0</v>
      </c>
      <c r="AA20" s="376">
        <v>0</v>
      </c>
      <c r="AB20" s="376">
        <v>1</v>
      </c>
      <c r="AC20" s="376">
        <v>1</v>
      </c>
      <c r="AE20" s="347">
        <f t="shared" si="6"/>
        <v>0</v>
      </c>
      <c r="AF20" s="347">
        <f t="shared" si="7"/>
        <v>0</v>
      </c>
    </row>
    <row r="21" spans="1:38" s="347" customFormat="1" ht="12.75">
      <c r="A21" s="361" t="s">
        <v>36</v>
      </c>
      <c r="B21" s="362">
        <v>4</v>
      </c>
      <c r="C21" s="363">
        <v>1</v>
      </c>
      <c r="D21" s="363">
        <v>1</v>
      </c>
      <c r="E21" s="363">
        <v>0</v>
      </c>
      <c r="F21" s="363">
        <v>0</v>
      </c>
      <c r="G21" s="363">
        <v>1</v>
      </c>
      <c r="H21" s="363">
        <v>0</v>
      </c>
      <c r="I21" s="363">
        <v>0</v>
      </c>
      <c r="J21" s="363">
        <v>0</v>
      </c>
      <c r="K21" s="363">
        <v>8</v>
      </c>
      <c r="L21" s="363">
        <v>8</v>
      </c>
      <c r="M21" s="363">
        <v>6</v>
      </c>
      <c r="N21" s="363">
        <v>6</v>
      </c>
      <c r="O21" s="361" t="s">
        <v>36</v>
      </c>
      <c r="P21" s="362">
        <v>4</v>
      </c>
      <c r="Q21" s="363">
        <v>0</v>
      </c>
      <c r="R21" s="363">
        <v>0</v>
      </c>
      <c r="S21" s="363">
        <v>2</v>
      </c>
      <c r="T21" s="363">
        <v>2</v>
      </c>
      <c r="U21" s="363">
        <v>0</v>
      </c>
      <c r="V21" s="363">
        <v>0</v>
      </c>
      <c r="W21" s="363">
        <v>0</v>
      </c>
      <c r="X21" s="363">
        <v>0</v>
      </c>
      <c r="Y21" s="363">
        <v>2</v>
      </c>
      <c r="Z21" s="376">
        <v>0</v>
      </c>
      <c r="AA21" s="376">
        <v>0</v>
      </c>
      <c r="AB21" s="376">
        <v>0</v>
      </c>
      <c r="AC21" s="376">
        <v>1</v>
      </c>
      <c r="AE21" s="347">
        <f t="shared" si="6"/>
        <v>0</v>
      </c>
      <c r="AF21" s="347">
        <f t="shared" si="7"/>
        <v>0</v>
      </c>
    </row>
    <row r="22" spans="1:38" s="347" customFormat="1" ht="12.75">
      <c r="A22" s="361" t="s">
        <v>37</v>
      </c>
      <c r="B22" s="362">
        <v>5</v>
      </c>
      <c r="C22" s="363">
        <v>4</v>
      </c>
      <c r="D22" s="363">
        <v>4</v>
      </c>
      <c r="E22" s="363">
        <v>0</v>
      </c>
      <c r="F22" s="363">
        <v>0</v>
      </c>
      <c r="G22" s="363">
        <v>2</v>
      </c>
      <c r="H22" s="363">
        <v>2</v>
      </c>
      <c r="I22" s="363">
        <v>0</v>
      </c>
      <c r="J22" s="363">
        <v>0</v>
      </c>
      <c r="K22" s="363">
        <v>25</v>
      </c>
      <c r="L22" s="363">
        <v>25</v>
      </c>
      <c r="M22" s="363">
        <v>21</v>
      </c>
      <c r="N22" s="363">
        <v>21</v>
      </c>
      <c r="O22" s="361" t="s">
        <v>37</v>
      </c>
      <c r="P22" s="362">
        <v>5</v>
      </c>
      <c r="Q22" s="363">
        <v>0</v>
      </c>
      <c r="R22" s="363">
        <v>0</v>
      </c>
      <c r="S22" s="363">
        <v>4</v>
      </c>
      <c r="T22" s="363">
        <v>4</v>
      </c>
      <c r="U22" s="363">
        <v>6</v>
      </c>
      <c r="V22" s="363">
        <v>6</v>
      </c>
      <c r="W22" s="363">
        <v>2</v>
      </c>
      <c r="X22" s="363">
        <v>2</v>
      </c>
      <c r="Y22" s="363">
        <v>3</v>
      </c>
      <c r="Z22" s="376">
        <v>3</v>
      </c>
      <c r="AA22" s="376">
        <v>1</v>
      </c>
      <c r="AB22" s="376">
        <v>2</v>
      </c>
      <c r="AC22" s="376">
        <v>1</v>
      </c>
      <c r="AE22" s="347">
        <f t="shared" si="6"/>
        <v>0</v>
      </c>
      <c r="AF22" s="347">
        <f t="shared" si="7"/>
        <v>0</v>
      </c>
    </row>
    <row r="23" spans="1:38" s="347" customFormat="1" ht="12.75">
      <c r="A23" s="361" t="s">
        <v>38</v>
      </c>
      <c r="B23" s="362">
        <v>6</v>
      </c>
      <c r="C23" s="363">
        <v>1</v>
      </c>
      <c r="D23" s="363">
        <v>1</v>
      </c>
      <c r="E23" s="363">
        <v>0</v>
      </c>
      <c r="F23" s="363">
        <v>0</v>
      </c>
      <c r="G23" s="363">
        <v>1</v>
      </c>
      <c r="H23" s="363">
        <v>0</v>
      </c>
      <c r="I23" s="363">
        <v>0</v>
      </c>
      <c r="J23" s="363">
        <v>0</v>
      </c>
      <c r="K23" s="363">
        <v>33</v>
      </c>
      <c r="L23" s="363">
        <v>33</v>
      </c>
      <c r="M23" s="363">
        <v>33</v>
      </c>
      <c r="N23" s="363">
        <v>33</v>
      </c>
      <c r="O23" s="361" t="s">
        <v>38</v>
      </c>
      <c r="P23" s="362">
        <v>6</v>
      </c>
      <c r="Q23" s="363">
        <v>0</v>
      </c>
      <c r="R23" s="363">
        <v>0</v>
      </c>
      <c r="S23" s="363">
        <v>0</v>
      </c>
      <c r="T23" s="363">
        <v>0</v>
      </c>
      <c r="U23" s="363">
        <v>33</v>
      </c>
      <c r="V23" s="363">
        <v>33</v>
      </c>
      <c r="W23" s="363">
        <v>0</v>
      </c>
      <c r="X23" s="363">
        <v>0</v>
      </c>
      <c r="Y23" s="363">
        <v>1</v>
      </c>
      <c r="Z23" s="376">
        <v>1</v>
      </c>
      <c r="AA23" s="376">
        <v>3</v>
      </c>
      <c r="AB23" s="376">
        <v>1</v>
      </c>
      <c r="AC23" s="376">
        <v>0</v>
      </c>
      <c r="AE23" s="347">
        <f t="shared" si="6"/>
        <v>0</v>
      </c>
      <c r="AF23" s="347">
        <f t="shared" si="7"/>
        <v>0</v>
      </c>
    </row>
    <row r="24" spans="1:38" s="346" customFormat="1" ht="12.75">
      <c r="A24" s="361" t="s">
        <v>39</v>
      </c>
      <c r="B24" s="362">
        <v>7</v>
      </c>
      <c r="C24" s="363">
        <v>2</v>
      </c>
      <c r="D24" s="363">
        <v>2</v>
      </c>
      <c r="E24" s="363">
        <v>0</v>
      </c>
      <c r="F24" s="363">
        <v>0</v>
      </c>
      <c r="G24" s="363">
        <v>2</v>
      </c>
      <c r="H24" s="363">
        <v>0</v>
      </c>
      <c r="I24" s="363">
        <v>0</v>
      </c>
      <c r="J24" s="363">
        <v>0</v>
      </c>
      <c r="K24" s="363">
        <v>6</v>
      </c>
      <c r="L24" s="363">
        <v>6</v>
      </c>
      <c r="M24" s="363">
        <v>6</v>
      </c>
      <c r="N24" s="363">
        <v>6</v>
      </c>
      <c r="O24" s="361" t="s">
        <v>39</v>
      </c>
      <c r="P24" s="362">
        <v>7</v>
      </c>
      <c r="Q24" s="363">
        <v>0</v>
      </c>
      <c r="R24" s="363">
        <v>0</v>
      </c>
      <c r="S24" s="363">
        <v>0</v>
      </c>
      <c r="T24" s="363">
        <v>0</v>
      </c>
      <c r="U24" s="363">
        <v>8</v>
      </c>
      <c r="V24" s="363">
        <v>8</v>
      </c>
      <c r="W24" s="363">
        <v>2</v>
      </c>
      <c r="X24" s="363">
        <v>2</v>
      </c>
      <c r="Y24" s="363">
        <v>1</v>
      </c>
      <c r="Z24" s="376">
        <v>1</v>
      </c>
      <c r="AA24" s="376">
        <v>1</v>
      </c>
      <c r="AB24" s="376">
        <v>0</v>
      </c>
      <c r="AC24" s="376">
        <v>0</v>
      </c>
      <c r="AD24" s="385"/>
      <c r="AE24" s="347">
        <f t="shared" si="6"/>
        <v>0</v>
      </c>
      <c r="AF24" s="347">
        <f t="shared" si="7"/>
        <v>0</v>
      </c>
      <c r="AG24" s="385"/>
      <c r="AH24" s="385"/>
      <c r="AI24" s="385"/>
      <c r="AJ24" s="385"/>
      <c r="AK24" s="385"/>
      <c r="AL24" s="385"/>
    </row>
    <row r="25" spans="1:38" s="347" customFormat="1" ht="12.75">
      <c r="A25" s="358" t="s">
        <v>40</v>
      </c>
      <c r="B25" s="480">
        <v>8</v>
      </c>
      <c r="C25" s="360">
        <f t="shared" ref="C25:M25" si="8">SUM(C26:C31)</f>
        <v>10</v>
      </c>
      <c r="D25" s="360">
        <f t="shared" si="8"/>
        <v>10</v>
      </c>
      <c r="E25" s="360">
        <f t="shared" si="8"/>
        <v>0</v>
      </c>
      <c r="F25" s="360">
        <f t="shared" si="8"/>
        <v>0</v>
      </c>
      <c r="G25" s="360">
        <f t="shared" si="8"/>
        <v>8</v>
      </c>
      <c r="H25" s="360">
        <f t="shared" si="8"/>
        <v>2</v>
      </c>
      <c r="I25" s="360">
        <f t="shared" si="8"/>
        <v>0</v>
      </c>
      <c r="J25" s="360">
        <f t="shared" si="8"/>
        <v>0</v>
      </c>
      <c r="K25" s="360">
        <f t="shared" si="8"/>
        <v>110</v>
      </c>
      <c r="L25" s="360">
        <f t="shared" si="8"/>
        <v>110</v>
      </c>
      <c r="M25" s="360">
        <f t="shared" si="8"/>
        <v>103</v>
      </c>
      <c r="N25" s="360">
        <f t="shared" ref="N25" si="9">SUM(N26:N31)</f>
        <v>103</v>
      </c>
      <c r="O25" s="358" t="s">
        <v>40</v>
      </c>
      <c r="P25" s="480">
        <v>8</v>
      </c>
      <c r="Q25" s="360">
        <f t="shared" ref="Q25:AC25" si="10">SUM(Q26:Q31)</f>
        <v>6</v>
      </c>
      <c r="R25" s="360">
        <f t="shared" si="10"/>
        <v>6</v>
      </c>
      <c r="S25" s="360">
        <f t="shared" si="10"/>
        <v>1</v>
      </c>
      <c r="T25" s="360">
        <f t="shared" si="10"/>
        <v>1</v>
      </c>
      <c r="U25" s="360">
        <f t="shared" si="10"/>
        <v>95</v>
      </c>
      <c r="V25" s="360">
        <f t="shared" si="10"/>
        <v>95</v>
      </c>
      <c r="W25" s="360">
        <f t="shared" si="10"/>
        <v>63</v>
      </c>
      <c r="X25" s="360">
        <f t="shared" si="10"/>
        <v>63</v>
      </c>
      <c r="Y25" s="360">
        <f t="shared" si="10"/>
        <v>9</v>
      </c>
      <c r="Z25" s="360">
        <f t="shared" si="10"/>
        <v>6</v>
      </c>
      <c r="AA25" s="360">
        <f t="shared" si="10"/>
        <v>7</v>
      </c>
      <c r="AB25" s="360">
        <f t="shared" si="10"/>
        <v>5</v>
      </c>
      <c r="AC25" s="515">
        <f t="shared" si="10"/>
        <v>7</v>
      </c>
      <c r="AE25" s="347">
        <f t="shared" si="6"/>
        <v>0</v>
      </c>
      <c r="AF25" s="347">
        <f t="shared" si="7"/>
        <v>0</v>
      </c>
    </row>
    <row r="26" spans="1:38" s="347" customFormat="1" ht="12.75">
      <c r="A26" s="361" t="s">
        <v>41</v>
      </c>
      <c r="B26" s="362">
        <v>9</v>
      </c>
      <c r="C26" s="363">
        <v>1</v>
      </c>
      <c r="D26" s="363">
        <v>1</v>
      </c>
      <c r="E26" s="363">
        <v>0</v>
      </c>
      <c r="F26" s="363">
        <v>0</v>
      </c>
      <c r="G26" s="363">
        <v>0</v>
      </c>
      <c r="H26" s="363">
        <v>1</v>
      </c>
      <c r="I26" s="363">
        <v>0</v>
      </c>
      <c r="J26" s="363">
        <v>0</v>
      </c>
      <c r="K26" s="363">
        <v>5</v>
      </c>
      <c r="L26" s="363">
        <v>5</v>
      </c>
      <c r="M26" s="363">
        <v>2</v>
      </c>
      <c r="N26" s="363">
        <v>2</v>
      </c>
      <c r="O26" s="361" t="s">
        <v>41</v>
      </c>
      <c r="P26" s="362">
        <v>9</v>
      </c>
      <c r="Q26" s="363">
        <v>2</v>
      </c>
      <c r="R26" s="363">
        <v>2</v>
      </c>
      <c r="S26" s="363">
        <v>1</v>
      </c>
      <c r="T26" s="363">
        <v>1</v>
      </c>
      <c r="U26" s="363">
        <v>11</v>
      </c>
      <c r="V26" s="363">
        <v>11</v>
      </c>
      <c r="W26" s="363">
        <v>2</v>
      </c>
      <c r="X26" s="363">
        <v>2</v>
      </c>
      <c r="Y26" s="363">
        <v>1</v>
      </c>
      <c r="Z26" s="376">
        <v>1</v>
      </c>
      <c r="AA26" s="376">
        <v>1</v>
      </c>
      <c r="AB26" s="376">
        <v>1</v>
      </c>
      <c r="AC26" s="376">
        <v>1</v>
      </c>
      <c r="AE26" s="347">
        <f t="shared" si="6"/>
        <v>0</v>
      </c>
      <c r="AF26" s="347">
        <f t="shared" si="7"/>
        <v>0</v>
      </c>
    </row>
    <row r="27" spans="1:38" s="347" customFormat="1" ht="12.75">
      <c r="A27" s="361" t="s">
        <v>42</v>
      </c>
      <c r="B27" s="362">
        <v>10</v>
      </c>
      <c r="C27" s="363">
        <v>1</v>
      </c>
      <c r="D27" s="363">
        <v>1</v>
      </c>
      <c r="E27" s="363">
        <v>0</v>
      </c>
      <c r="F27" s="363">
        <v>0</v>
      </c>
      <c r="G27" s="363">
        <v>1</v>
      </c>
      <c r="H27" s="363">
        <v>0</v>
      </c>
      <c r="I27" s="363">
        <v>0</v>
      </c>
      <c r="J27" s="363">
        <v>0</v>
      </c>
      <c r="K27" s="363">
        <v>2</v>
      </c>
      <c r="L27" s="363">
        <v>2</v>
      </c>
      <c r="M27" s="363">
        <v>2</v>
      </c>
      <c r="N27" s="363">
        <v>2</v>
      </c>
      <c r="O27" s="361" t="s">
        <v>42</v>
      </c>
      <c r="P27" s="362">
        <v>10</v>
      </c>
      <c r="Q27" s="363">
        <v>0</v>
      </c>
      <c r="R27" s="363">
        <v>0</v>
      </c>
      <c r="S27" s="363">
        <v>0</v>
      </c>
      <c r="T27" s="363">
        <v>0</v>
      </c>
      <c r="U27" s="363">
        <v>2</v>
      </c>
      <c r="V27" s="363">
        <v>2</v>
      </c>
      <c r="W27" s="363">
        <v>2</v>
      </c>
      <c r="X27" s="363">
        <v>2</v>
      </c>
      <c r="Y27" s="363">
        <v>0</v>
      </c>
      <c r="Z27" s="376">
        <v>0</v>
      </c>
      <c r="AA27" s="376">
        <v>1</v>
      </c>
      <c r="AB27" s="376">
        <v>0</v>
      </c>
      <c r="AC27" s="376">
        <v>0</v>
      </c>
      <c r="AE27" s="347">
        <f t="shared" si="6"/>
        <v>0</v>
      </c>
      <c r="AF27" s="347">
        <f t="shared" si="7"/>
        <v>0</v>
      </c>
    </row>
    <row r="28" spans="1:38" s="347" customFormat="1" ht="12.75">
      <c r="A28" s="361" t="s">
        <v>43</v>
      </c>
      <c r="B28" s="362">
        <v>11</v>
      </c>
      <c r="C28" s="363">
        <v>2</v>
      </c>
      <c r="D28" s="363">
        <v>2</v>
      </c>
      <c r="E28" s="363">
        <v>0</v>
      </c>
      <c r="F28" s="363">
        <v>0</v>
      </c>
      <c r="G28" s="363">
        <v>1</v>
      </c>
      <c r="H28" s="363">
        <v>1</v>
      </c>
      <c r="I28" s="363">
        <v>0</v>
      </c>
      <c r="J28" s="363">
        <v>0</v>
      </c>
      <c r="K28" s="363">
        <v>8</v>
      </c>
      <c r="L28" s="363">
        <v>8</v>
      </c>
      <c r="M28" s="363">
        <v>4</v>
      </c>
      <c r="N28" s="363">
        <v>4</v>
      </c>
      <c r="O28" s="361" t="s">
        <v>43</v>
      </c>
      <c r="P28" s="362">
        <v>11</v>
      </c>
      <c r="Q28" s="363">
        <v>4</v>
      </c>
      <c r="R28" s="363">
        <v>4</v>
      </c>
      <c r="S28" s="363">
        <v>0</v>
      </c>
      <c r="T28" s="363">
        <v>0</v>
      </c>
      <c r="U28" s="363">
        <v>6</v>
      </c>
      <c r="V28" s="363">
        <v>6</v>
      </c>
      <c r="W28" s="363">
        <v>4</v>
      </c>
      <c r="X28" s="363">
        <v>4</v>
      </c>
      <c r="Y28" s="363">
        <v>1</v>
      </c>
      <c r="Z28" s="376">
        <v>1</v>
      </c>
      <c r="AA28" s="376">
        <v>1</v>
      </c>
      <c r="AB28" s="376">
        <v>1</v>
      </c>
      <c r="AC28" s="376">
        <v>1</v>
      </c>
      <c r="AE28" s="347">
        <f t="shared" si="6"/>
        <v>0</v>
      </c>
      <c r="AF28" s="347">
        <f t="shared" si="7"/>
        <v>0</v>
      </c>
    </row>
    <row r="29" spans="1:38" s="347" customFormat="1" ht="12.75">
      <c r="A29" s="361" t="s">
        <v>44</v>
      </c>
      <c r="B29" s="362">
        <v>12</v>
      </c>
      <c r="C29" s="363">
        <v>3</v>
      </c>
      <c r="D29" s="363">
        <v>3</v>
      </c>
      <c r="E29" s="363">
        <v>0</v>
      </c>
      <c r="F29" s="363">
        <v>0</v>
      </c>
      <c r="G29" s="363">
        <v>3</v>
      </c>
      <c r="H29" s="363">
        <v>0</v>
      </c>
      <c r="I29" s="363">
        <v>0</v>
      </c>
      <c r="J29" s="363">
        <v>0</v>
      </c>
      <c r="K29" s="363">
        <v>60</v>
      </c>
      <c r="L29" s="363">
        <v>60</v>
      </c>
      <c r="M29" s="363">
        <v>60</v>
      </c>
      <c r="N29" s="363">
        <v>60</v>
      </c>
      <c r="O29" s="361" t="s">
        <v>44</v>
      </c>
      <c r="P29" s="362">
        <v>12</v>
      </c>
      <c r="Q29" s="363">
        <v>0</v>
      </c>
      <c r="R29" s="363">
        <v>0</v>
      </c>
      <c r="S29" s="363">
        <v>0</v>
      </c>
      <c r="T29" s="363">
        <v>0</v>
      </c>
      <c r="U29" s="363">
        <v>68</v>
      </c>
      <c r="V29" s="363">
        <v>68</v>
      </c>
      <c r="W29" s="363">
        <v>51</v>
      </c>
      <c r="X29" s="363">
        <v>51</v>
      </c>
      <c r="Y29" s="363">
        <v>4</v>
      </c>
      <c r="Z29" s="376">
        <v>2</v>
      </c>
      <c r="AA29" s="376">
        <v>3</v>
      </c>
      <c r="AB29" s="376">
        <v>2</v>
      </c>
      <c r="AC29" s="376">
        <v>3</v>
      </c>
      <c r="AE29" s="347">
        <f t="shared" si="6"/>
        <v>0</v>
      </c>
      <c r="AF29" s="347">
        <f t="shared" si="7"/>
        <v>0</v>
      </c>
    </row>
    <row r="30" spans="1:38" s="347" customFormat="1" ht="12.75">
      <c r="A30" s="361" t="s">
        <v>45</v>
      </c>
      <c r="B30" s="362">
        <v>13</v>
      </c>
      <c r="C30" s="363">
        <v>2</v>
      </c>
      <c r="D30" s="363">
        <v>2</v>
      </c>
      <c r="E30" s="363">
        <v>0</v>
      </c>
      <c r="F30" s="363">
        <v>0</v>
      </c>
      <c r="G30" s="363">
        <v>2</v>
      </c>
      <c r="H30" s="363">
        <v>0</v>
      </c>
      <c r="I30" s="363">
        <v>0</v>
      </c>
      <c r="J30" s="363">
        <v>0</v>
      </c>
      <c r="K30" s="363">
        <v>21</v>
      </c>
      <c r="L30" s="363">
        <v>21</v>
      </c>
      <c r="M30" s="363">
        <v>21</v>
      </c>
      <c r="N30" s="363">
        <v>21</v>
      </c>
      <c r="O30" s="361" t="s">
        <v>45</v>
      </c>
      <c r="P30" s="362">
        <v>13</v>
      </c>
      <c r="Q30" s="363">
        <v>0</v>
      </c>
      <c r="R30" s="363">
        <v>0</v>
      </c>
      <c r="S30" s="363">
        <v>0</v>
      </c>
      <c r="T30" s="363">
        <v>0</v>
      </c>
      <c r="U30" s="363">
        <v>2</v>
      </c>
      <c r="V30" s="363">
        <v>2</v>
      </c>
      <c r="W30" s="363">
        <v>2</v>
      </c>
      <c r="X30" s="363">
        <v>2</v>
      </c>
      <c r="Y30" s="363">
        <v>1</v>
      </c>
      <c r="Z30" s="376">
        <v>1</v>
      </c>
      <c r="AA30" s="376">
        <v>1</v>
      </c>
      <c r="AB30" s="376">
        <v>1</v>
      </c>
      <c r="AC30" s="376">
        <v>1</v>
      </c>
      <c r="AE30" s="347">
        <f t="shared" si="6"/>
        <v>0</v>
      </c>
      <c r="AF30" s="347">
        <f t="shared" si="7"/>
        <v>0</v>
      </c>
    </row>
    <row r="31" spans="1:38" s="346" customFormat="1" ht="12.75">
      <c r="A31" s="361" t="s">
        <v>46</v>
      </c>
      <c r="B31" s="362">
        <v>14</v>
      </c>
      <c r="C31" s="363">
        <v>1</v>
      </c>
      <c r="D31" s="363">
        <v>1</v>
      </c>
      <c r="E31" s="363">
        <v>0</v>
      </c>
      <c r="F31" s="363">
        <v>0</v>
      </c>
      <c r="G31" s="363">
        <v>1</v>
      </c>
      <c r="H31" s="363">
        <v>0</v>
      </c>
      <c r="I31" s="363">
        <v>0</v>
      </c>
      <c r="J31" s="363">
        <v>0</v>
      </c>
      <c r="K31" s="363">
        <v>14</v>
      </c>
      <c r="L31" s="363">
        <v>14</v>
      </c>
      <c r="M31" s="363">
        <v>14</v>
      </c>
      <c r="N31" s="363">
        <v>14</v>
      </c>
      <c r="O31" s="361" t="s">
        <v>46</v>
      </c>
      <c r="P31" s="362">
        <v>14</v>
      </c>
      <c r="Q31" s="363">
        <v>0</v>
      </c>
      <c r="R31" s="363">
        <v>0</v>
      </c>
      <c r="S31" s="363">
        <v>0</v>
      </c>
      <c r="T31" s="363">
        <v>0</v>
      </c>
      <c r="U31" s="363">
        <v>6</v>
      </c>
      <c r="V31" s="363">
        <v>6</v>
      </c>
      <c r="W31" s="363">
        <v>2</v>
      </c>
      <c r="X31" s="363">
        <v>2</v>
      </c>
      <c r="Y31" s="363">
        <v>2</v>
      </c>
      <c r="Z31" s="376">
        <v>1</v>
      </c>
      <c r="AA31" s="376">
        <v>0</v>
      </c>
      <c r="AB31" s="376">
        <v>0</v>
      </c>
      <c r="AC31" s="376">
        <v>1</v>
      </c>
      <c r="AD31" s="385"/>
      <c r="AE31" s="347">
        <f t="shared" si="6"/>
        <v>0</v>
      </c>
      <c r="AF31" s="347">
        <f t="shared" si="7"/>
        <v>0</v>
      </c>
      <c r="AG31" s="385"/>
      <c r="AH31" s="385"/>
      <c r="AI31" s="385"/>
      <c r="AJ31" s="385"/>
      <c r="AK31" s="385"/>
      <c r="AL31" s="385"/>
    </row>
    <row r="32" spans="1:38" s="347" customFormat="1" ht="12.75">
      <c r="A32" s="358" t="s">
        <v>47</v>
      </c>
      <c r="B32" s="480">
        <v>15</v>
      </c>
      <c r="C32" s="360">
        <f t="shared" ref="C32:M32" si="11">SUM(C33:C39)</f>
        <v>17</v>
      </c>
      <c r="D32" s="360">
        <f t="shared" si="11"/>
        <v>17</v>
      </c>
      <c r="E32" s="360">
        <f t="shared" si="11"/>
        <v>0</v>
      </c>
      <c r="F32" s="360">
        <f t="shared" si="11"/>
        <v>0</v>
      </c>
      <c r="G32" s="360">
        <f t="shared" si="11"/>
        <v>15</v>
      </c>
      <c r="H32" s="360">
        <f t="shared" si="11"/>
        <v>2</v>
      </c>
      <c r="I32" s="360">
        <f t="shared" si="11"/>
        <v>0</v>
      </c>
      <c r="J32" s="360">
        <f t="shared" si="11"/>
        <v>0</v>
      </c>
      <c r="K32" s="360">
        <f t="shared" si="11"/>
        <v>149</v>
      </c>
      <c r="L32" s="360">
        <f t="shared" si="11"/>
        <v>149</v>
      </c>
      <c r="M32" s="360">
        <f t="shared" si="11"/>
        <v>126</v>
      </c>
      <c r="N32" s="360">
        <f t="shared" ref="N32" si="12">SUM(N33:N39)</f>
        <v>126</v>
      </c>
      <c r="O32" s="358" t="s">
        <v>47</v>
      </c>
      <c r="P32" s="480">
        <v>15</v>
      </c>
      <c r="Q32" s="360">
        <f t="shared" ref="Q32:AC32" si="13">SUM(Q33:Q39)</f>
        <v>16</v>
      </c>
      <c r="R32" s="360">
        <f t="shared" si="13"/>
        <v>16</v>
      </c>
      <c r="S32" s="360">
        <f t="shared" si="13"/>
        <v>7</v>
      </c>
      <c r="T32" s="360">
        <f t="shared" si="13"/>
        <v>7</v>
      </c>
      <c r="U32" s="360">
        <f t="shared" si="13"/>
        <v>154</v>
      </c>
      <c r="V32" s="360">
        <f t="shared" si="13"/>
        <v>154</v>
      </c>
      <c r="W32" s="360">
        <f t="shared" si="13"/>
        <v>76</v>
      </c>
      <c r="X32" s="360">
        <f t="shared" si="13"/>
        <v>76</v>
      </c>
      <c r="Y32" s="360">
        <f t="shared" si="13"/>
        <v>13</v>
      </c>
      <c r="Z32" s="360">
        <f t="shared" si="13"/>
        <v>28</v>
      </c>
      <c r="AA32" s="360">
        <f t="shared" si="13"/>
        <v>10</v>
      </c>
      <c r="AB32" s="360">
        <f t="shared" si="13"/>
        <v>17</v>
      </c>
      <c r="AC32" s="515">
        <f t="shared" si="13"/>
        <v>13</v>
      </c>
      <c r="AE32" s="347">
        <f t="shared" si="6"/>
        <v>0</v>
      </c>
      <c r="AF32" s="347">
        <f t="shared" si="7"/>
        <v>0</v>
      </c>
    </row>
    <row r="33" spans="1:38" s="347" customFormat="1" ht="12.75">
      <c r="A33" s="361" t="s">
        <v>48</v>
      </c>
      <c r="B33" s="362">
        <v>16</v>
      </c>
      <c r="C33" s="363">
        <v>1</v>
      </c>
      <c r="D33" s="363">
        <v>1</v>
      </c>
      <c r="E33" s="363">
        <v>0</v>
      </c>
      <c r="F33" s="363">
        <v>0</v>
      </c>
      <c r="G33" s="363">
        <v>1</v>
      </c>
      <c r="H33" s="363">
        <v>0</v>
      </c>
      <c r="I33" s="363">
        <v>0</v>
      </c>
      <c r="J33" s="363">
        <v>0</v>
      </c>
      <c r="K33" s="363">
        <v>16</v>
      </c>
      <c r="L33" s="363">
        <v>16</v>
      </c>
      <c r="M33" s="363">
        <v>16</v>
      </c>
      <c r="N33" s="363">
        <v>16</v>
      </c>
      <c r="O33" s="361" t="s">
        <v>48</v>
      </c>
      <c r="P33" s="362">
        <v>16</v>
      </c>
      <c r="Q33" s="363">
        <v>0</v>
      </c>
      <c r="R33" s="363">
        <v>0</v>
      </c>
      <c r="S33" s="363">
        <v>0</v>
      </c>
      <c r="T33" s="363">
        <v>0</v>
      </c>
      <c r="U33" s="363">
        <v>16</v>
      </c>
      <c r="V33" s="363">
        <v>16</v>
      </c>
      <c r="W33" s="363">
        <v>16</v>
      </c>
      <c r="X33" s="363">
        <v>16</v>
      </c>
      <c r="Y33" s="363">
        <v>1</v>
      </c>
      <c r="Z33" s="376">
        <v>2</v>
      </c>
      <c r="AA33" s="376">
        <v>2</v>
      </c>
      <c r="AB33" s="363">
        <v>0</v>
      </c>
      <c r="AC33" s="376">
        <v>1</v>
      </c>
      <c r="AE33" s="347">
        <f t="shared" si="6"/>
        <v>0</v>
      </c>
      <c r="AF33" s="347">
        <f t="shared" si="7"/>
        <v>0</v>
      </c>
    </row>
    <row r="34" spans="1:38" s="347" customFormat="1" ht="12.75">
      <c r="A34" s="361" t="s">
        <v>49</v>
      </c>
      <c r="B34" s="362">
        <v>17</v>
      </c>
      <c r="C34" s="363">
        <v>4</v>
      </c>
      <c r="D34" s="363">
        <v>4</v>
      </c>
      <c r="E34" s="363">
        <v>0</v>
      </c>
      <c r="F34" s="363">
        <v>0</v>
      </c>
      <c r="G34" s="363">
        <v>4</v>
      </c>
      <c r="H34" s="363">
        <v>0</v>
      </c>
      <c r="I34" s="363">
        <v>0</v>
      </c>
      <c r="J34" s="363">
        <v>0</v>
      </c>
      <c r="K34" s="363">
        <v>44</v>
      </c>
      <c r="L34" s="363">
        <v>44</v>
      </c>
      <c r="M34" s="363">
        <v>44</v>
      </c>
      <c r="N34" s="363">
        <v>44</v>
      </c>
      <c r="O34" s="361" t="s">
        <v>49</v>
      </c>
      <c r="P34" s="362">
        <v>17</v>
      </c>
      <c r="Q34" s="363">
        <v>0</v>
      </c>
      <c r="R34" s="363">
        <v>0</v>
      </c>
      <c r="S34" s="363">
        <v>0</v>
      </c>
      <c r="T34" s="363">
        <v>0</v>
      </c>
      <c r="U34" s="363">
        <v>76</v>
      </c>
      <c r="V34" s="363">
        <v>76</v>
      </c>
      <c r="W34" s="363">
        <v>21</v>
      </c>
      <c r="X34" s="363">
        <v>21</v>
      </c>
      <c r="Y34" s="363">
        <v>3</v>
      </c>
      <c r="Z34" s="376">
        <v>8</v>
      </c>
      <c r="AA34" s="376">
        <v>3</v>
      </c>
      <c r="AB34" s="376">
        <v>2</v>
      </c>
      <c r="AC34" s="376">
        <v>4</v>
      </c>
      <c r="AE34" s="347">
        <f t="shared" si="6"/>
        <v>0</v>
      </c>
      <c r="AF34" s="347">
        <f t="shared" si="7"/>
        <v>0</v>
      </c>
    </row>
    <row r="35" spans="1:38" s="347" customFormat="1" ht="12.75">
      <c r="A35" s="361" t="s">
        <v>50</v>
      </c>
      <c r="B35" s="362">
        <v>18</v>
      </c>
      <c r="C35" s="363">
        <v>1</v>
      </c>
      <c r="D35" s="363">
        <v>1</v>
      </c>
      <c r="E35" s="363">
        <v>0</v>
      </c>
      <c r="F35" s="363">
        <v>0</v>
      </c>
      <c r="G35" s="363">
        <v>1</v>
      </c>
      <c r="H35" s="363">
        <v>0</v>
      </c>
      <c r="I35" s="363">
        <v>0</v>
      </c>
      <c r="J35" s="363">
        <v>0</v>
      </c>
      <c r="K35" s="363">
        <v>6</v>
      </c>
      <c r="L35" s="363">
        <v>6</v>
      </c>
      <c r="M35" s="363">
        <v>6</v>
      </c>
      <c r="N35" s="363">
        <v>6</v>
      </c>
      <c r="O35" s="361" t="s">
        <v>50</v>
      </c>
      <c r="P35" s="362">
        <v>18</v>
      </c>
      <c r="Q35" s="363">
        <v>0</v>
      </c>
      <c r="R35" s="363">
        <v>0</v>
      </c>
      <c r="S35" s="363">
        <v>0</v>
      </c>
      <c r="T35" s="363">
        <v>0</v>
      </c>
      <c r="U35" s="363">
        <v>6</v>
      </c>
      <c r="V35" s="363">
        <v>6</v>
      </c>
      <c r="W35" s="363">
        <v>4</v>
      </c>
      <c r="X35" s="363">
        <v>4</v>
      </c>
      <c r="Y35" s="363">
        <v>1</v>
      </c>
      <c r="Z35" s="376">
        <v>2</v>
      </c>
      <c r="AA35" s="376">
        <v>1</v>
      </c>
      <c r="AB35" s="363">
        <v>0</v>
      </c>
      <c r="AC35" s="376">
        <v>0</v>
      </c>
      <c r="AE35" s="347">
        <f t="shared" si="6"/>
        <v>0</v>
      </c>
      <c r="AF35" s="347">
        <f t="shared" si="7"/>
        <v>0</v>
      </c>
    </row>
    <row r="36" spans="1:38" s="347" customFormat="1" ht="12.75" customHeight="1">
      <c r="A36" s="361" t="s">
        <v>51</v>
      </c>
      <c r="B36" s="362">
        <v>19</v>
      </c>
      <c r="C36" s="363">
        <v>1</v>
      </c>
      <c r="D36" s="363">
        <v>1</v>
      </c>
      <c r="E36" s="363">
        <v>0</v>
      </c>
      <c r="F36" s="363">
        <v>0</v>
      </c>
      <c r="G36" s="363">
        <v>1</v>
      </c>
      <c r="H36" s="363">
        <v>0</v>
      </c>
      <c r="I36" s="363">
        <v>0</v>
      </c>
      <c r="J36" s="363">
        <v>0</v>
      </c>
      <c r="K36" s="363">
        <v>14</v>
      </c>
      <c r="L36" s="363">
        <v>14</v>
      </c>
      <c r="M36" s="363">
        <v>14</v>
      </c>
      <c r="N36" s="363">
        <v>14</v>
      </c>
      <c r="O36" s="361" t="s">
        <v>51</v>
      </c>
      <c r="P36" s="362">
        <v>19</v>
      </c>
      <c r="Q36" s="363">
        <v>0</v>
      </c>
      <c r="R36" s="363">
        <v>0</v>
      </c>
      <c r="S36" s="363">
        <v>0</v>
      </c>
      <c r="T36" s="363">
        <v>0</v>
      </c>
      <c r="U36" s="363">
        <v>12</v>
      </c>
      <c r="V36" s="363">
        <v>12</v>
      </c>
      <c r="W36" s="363">
        <v>8</v>
      </c>
      <c r="X36" s="363">
        <v>8</v>
      </c>
      <c r="Y36" s="363">
        <v>1</v>
      </c>
      <c r="Z36" s="376">
        <v>4</v>
      </c>
      <c r="AA36" s="376">
        <v>1</v>
      </c>
      <c r="AB36" s="376">
        <v>1</v>
      </c>
      <c r="AC36" s="376">
        <v>1</v>
      </c>
      <c r="AE36" s="347">
        <f t="shared" si="6"/>
        <v>0</v>
      </c>
      <c r="AF36" s="347">
        <f t="shared" si="7"/>
        <v>0</v>
      </c>
    </row>
    <row r="37" spans="1:38" s="347" customFormat="1" ht="12.75">
      <c r="A37" s="361" t="s">
        <v>52</v>
      </c>
      <c r="B37" s="362">
        <v>20</v>
      </c>
      <c r="C37" s="363">
        <v>2</v>
      </c>
      <c r="D37" s="363">
        <v>2</v>
      </c>
      <c r="E37" s="363">
        <v>0</v>
      </c>
      <c r="F37" s="363">
        <v>0</v>
      </c>
      <c r="G37" s="363">
        <v>2</v>
      </c>
      <c r="H37" s="363">
        <v>0</v>
      </c>
      <c r="I37" s="363">
        <v>0</v>
      </c>
      <c r="J37" s="363">
        <v>0</v>
      </c>
      <c r="K37" s="363">
        <v>15</v>
      </c>
      <c r="L37" s="363">
        <v>15</v>
      </c>
      <c r="M37" s="363">
        <v>14</v>
      </c>
      <c r="N37" s="363">
        <v>14</v>
      </c>
      <c r="O37" s="361" t="s">
        <v>52</v>
      </c>
      <c r="P37" s="362">
        <v>20</v>
      </c>
      <c r="Q37" s="363">
        <v>0</v>
      </c>
      <c r="R37" s="363">
        <v>0</v>
      </c>
      <c r="S37" s="363">
        <v>1</v>
      </c>
      <c r="T37" s="363">
        <v>1</v>
      </c>
      <c r="U37" s="363">
        <v>20</v>
      </c>
      <c r="V37" s="363">
        <v>20</v>
      </c>
      <c r="W37" s="363">
        <v>13</v>
      </c>
      <c r="X37" s="363">
        <v>13</v>
      </c>
      <c r="Y37" s="363">
        <v>2</v>
      </c>
      <c r="Z37" s="376">
        <v>6</v>
      </c>
      <c r="AA37" s="376">
        <v>1</v>
      </c>
      <c r="AB37" s="376">
        <v>7</v>
      </c>
      <c r="AC37" s="376">
        <v>2</v>
      </c>
      <c r="AE37" s="347">
        <f t="shared" si="6"/>
        <v>0</v>
      </c>
      <c r="AF37" s="347">
        <f t="shared" si="7"/>
        <v>0</v>
      </c>
    </row>
    <row r="38" spans="1:38" s="347" customFormat="1" ht="12" customHeight="1">
      <c r="A38" s="361" t="s">
        <v>53</v>
      </c>
      <c r="B38" s="362">
        <v>21</v>
      </c>
      <c r="C38" s="363">
        <v>4</v>
      </c>
      <c r="D38" s="363">
        <v>4</v>
      </c>
      <c r="E38" s="363">
        <v>0</v>
      </c>
      <c r="F38" s="363">
        <v>0</v>
      </c>
      <c r="G38" s="363">
        <v>3</v>
      </c>
      <c r="H38" s="363">
        <v>1</v>
      </c>
      <c r="I38" s="363">
        <v>0</v>
      </c>
      <c r="J38" s="363">
        <v>0</v>
      </c>
      <c r="K38" s="363">
        <v>12</v>
      </c>
      <c r="L38" s="363">
        <v>12</v>
      </c>
      <c r="M38" s="363">
        <v>6</v>
      </c>
      <c r="N38" s="363">
        <v>6</v>
      </c>
      <c r="O38" s="361" t="s">
        <v>53</v>
      </c>
      <c r="P38" s="362">
        <v>21</v>
      </c>
      <c r="Q38" s="363">
        <v>2</v>
      </c>
      <c r="R38" s="363">
        <v>2</v>
      </c>
      <c r="S38" s="363">
        <v>4</v>
      </c>
      <c r="T38" s="363">
        <v>4</v>
      </c>
      <c r="U38" s="363">
        <v>6</v>
      </c>
      <c r="V38" s="363">
        <v>6</v>
      </c>
      <c r="W38" s="363">
        <v>6</v>
      </c>
      <c r="X38" s="363">
        <v>6</v>
      </c>
      <c r="Y38" s="363">
        <v>2</v>
      </c>
      <c r="Z38" s="376">
        <v>4</v>
      </c>
      <c r="AA38" s="376">
        <v>2</v>
      </c>
      <c r="AB38" s="376">
        <v>3</v>
      </c>
      <c r="AC38" s="376">
        <v>1</v>
      </c>
      <c r="AE38" s="347">
        <f t="shared" si="6"/>
        <v>0</v>
      </c>
      <c r="AF38" s="347">
        <f t="shared" si="7"/>
        <v>0</v>
      </c>
    </row>
    <row r="39" spans="1:38" s="346" customFormat="1" ht="12.75">
      <c r="A39" s="361" t="s">
        <v>54</v>
      </c>
      <c r="B39" s="362">
        <v>22</v>
      </c>
      <c r="C39" s="363">
        <v>4</v>
      </c>
      <c r="D39" s="363">
        <v>4</v>
      </c>
      <c r="E39" s="363">
        <v>0</v>
      </c>
      <c r="F39" s="363">
        <v>0</v>
      </c>
      <c r="G39" s="363">
        <v>3</v>
      </c>
      <c r="H39" s="363">
        <v>1</v>
      </c>
      <c r="I39" s="363">
        <v>0</v>
      </c>
      <c r="J39" s="363">
        <v>0</v>
      </c>
      <c r="K39" s="363">
        <v>42</v>
      </c>
      <c r="L39" s="363">
        <v>42</v>
      </c>
      <c r="M39" s="363">
        <v>26</v>
      </c>
      <c r="N39" s="363">
        <v>26</v>
      </c>
      <c r="O39" s="361" t="s">
        <v>54</v>
      </c>
      <c r="P39" s="362">
        <v>22</v>
      </c>
      <c r="Q39" s="363">
        <v>14</v>
      </c>
      <c r="R39" s="363">
        <v>14</v>
      </c>
      <c r="S39" s="363">
        <v>2</v>
      </c>
      <c r="T39" s="363">
        <v>2</v>
      </c>
      <c r="U39" s="363">
        <v>18</v>
      </c>
      <c r="V39" s="363">
        <v>18</v>
      </c>
      <c r="W39" s="363">
        <v>8</v>
      </c>
      <c r="X39" s="363">
        <v>8</v>
      </c>
      <c r="Y39" s="363">
        <v>3</v>
      </c>
      <c r="Z39" s="376">
        <v>2</v>
      </c>
      <c r="AA39" s="376"/>
      <c r="AB39" s="376">
        <v>4</v>
      </c>
      <c r="AC39" s="376">
        <v>4</v>
      </c>
      <c r="AD39" s="385"/>
      <c r="AE39" s="347">
        <f t="shared" si="6"/>
        <v>0</v>
      </c>
      <c r="AF39" s="347">
        <f t="shared" si="7"/>
        <v>0</v>
      </c>
      <c r="AG39" s="385"/>
      <c r="AH39" s="385"/>
      <c r="AI39" s="385"/>
      <c r="AJ39" s="385"/>
      <c r="AK39" s="385"/>
      <c r="AL39" s="385"/>
    </row>
    <row r="40" spans="1:38" s="347" customFormat="1" ht="12.75">
      <c r="A40" s="358" t="s">
        <v>55</v>
      </c>
      <c r="B40" s="480">
        <v>23</v>
      </c>
      <c r="C40" s="360">
        <f t="shared" ref="C40:M40" si="14">SUM(C41:C43)</f>
        <v>5</v>
      </c>
      <c r="D40" s="360">
        <f t="shared" si="14"/>
        <v>5</v>
      </c>
      <c r="E40" s="360">
        <f t="shared" si="14"/>
        <v>0</v>
      </c>
      <c r="F40" s="360">
        <f t="shared" si="14"/>
        <v>0</v>
      </c>
      <c r="G40" s="360">
        <f t="shared" si="14"/>
        <v>5</v>
      </c>
      <c r="H40" s="360">
        <f t="shared" si="14"/>
        <v>0</v>
      </c>
      <c r="I40" s="360">
        <f t="shared" si="14"/>
        <v>0</v>
      </c>
      <c r="J40" s="360">
        <f t="shared" si="14"/>
        <v>0</v>
      </c>
      <c r="K40" s="360">
        <f t="shared" si="14"/>
        <v>43</v>
      </c>
      <c r="L40" s="360">
        <f t="shared" si="14"/>
        <v>43</v>
      </c>
      <c r="M40" s="360">
        <f t="shared" si="14"/>
        <v>33</v>
      </c>
      <c r="N40" s="360">
        <f t="shared" ref="N40" si="15">SUM(N41:N43)</f>
        <v>33</v>
      </c>
      <c r="O40" s="358" t="s">
        <v>55</v>
      </c>
      <c r="P40" s="480">
        <v>23</v>
      </c>
      <c r="Q40" s="360">
        <f t="shared" ref="Q40:AC40" si="16">SUM(Q41:Q43)</f>
        <v>0</v>
      </c>
      <c r="R40" s="360">
        <f t="shared" si="16"/>
        <v>0</v>
      </c>
      <c r="S40" s="360">
        <f t="shared" si="16"/>
        <v>10</v>
      </c>
      <c r="T40" s="360">
        <f t="shared" si="16"/>
        <v>10</v>
      </c>
      <c r="U40" s="360">
        <f t="shared" si="16"/>
        <v>14</v>
      </c>
      <c r="V40" s="360">
        <f t="shared" si="16"/>
        <v>14</v>
      </c>
      <c r="W40" s="360">
        <f t="shared" si="16"/>
        <v>10</v>
      </c>
      <c r="X40" s="360">
        <f t="shared" si="16"/>
        <v>10</v>
      </c>
      <c r="Y40" s="360">
        <f t="shared" si="16"/>
        <v>4</v>
      </c>
      <c r="Z40" s="360">
        <f t="shared" si="16"/>
        <v>8</v>
      </c>
      <c r="AA40" s="360">
        <f t="shared" si="16"/>
        <v>4</v>
      </c>
      <c r="AB40" s="360">
        <f t="shared" si="16"/>
        <v>5</v>
      </c>
      <c r="AC40" s="515">
        <f t="shared" si="16"/>
        <v>6</v>
      </c>
      <c r="AE40" s="347">
        <f t="shared" si="6"/>
        <v>0</v>
      </c>
      <c r="AF40" s="347">
        <f t="shared" si="7"/>
        <v>0</v>
      </c>
    </row>
    <row r="41" spans="1:38" s="347" customFormat="1" ht="12.75">
      <c r="A41" s="361" t="s">
        <v>56</v>
      </c>
      <c r="B41" s="362">
        <v>24</v>
      </c>
      <c r="C41" s="363">
        <v>2</v>
      </c>
      <c r="D41" s="363">
        <v>2</v>
      </c>
      <c r="E41" s="363">
        <v>0</v>
      </c>
      <c r="F41" s="363">
        <v>0</v>
      </c>
      <c r="G41" s="363">
        <v>2</v>
      </c>
      <c r="H41" s="363">
        <v>0</v>
      </c>
      <c r="I41" s="363">
        <v>0</v>
      </c>
      <c r="J41" s="363">
        <v>0</v>
      </c>
      <c r="K41" s="363">
        <v>4</v>
      </c>
      <c r="L41" s="363">
        <v>4</v>
      </c>
      <c r="M41" s="363">
        <v>4</v>
      </c>
      <c r="N41" s="363">
        <v>4</v>
      </c>
      <c r="O41" s="361" t="s">
        <v>56</v>
      </c>
      <c r="P41" s="362">
        <v>24</v>
      </c>
      <c r="Q41" s="363">
        <v>0</v>
      </c>
      <c r="R41" s="363">
        <v>0</v>
      </c>
      <c r="S41" s="363">
        <v>0</v>
      </c>
      <c r="T41" s="363">
        <v>0</v>
      </c>
      <c r="U41" s="363">
        <v>6</v>
      </c>
      <c r="V41" s="363">
        <v>6</v>
      </c>
      <c r="W41" s="363">
        <v>4</v>
      </c>
      <c r="X41" s="363">
        <v>4</v>
      </c>
      <c r="Y41" s="363">
        <v>1</v>
      </c>
      <c r="Z41" s="376">
        <v>2</v>
      </c>
      <c r="AA41" s="376">
        <v>2</v>
      </c>
      <c r="AB41" s="376">
        <v>2</v>
      </c>
      <c r="AC41" s="376">
        <v>3</v>
      </c>
      <c r="AE41" s="347">
        <f t="shared" si="6"/>
        <v>0</v>
      </c>
      <c r="AF41" s="347">
        <f t="shared" si="7"/>
        <v>0</v>
      </c>
    </row>
    <row r="42" spans="1:38" s="347" customFormat="1" ht="12.75">
      <c r="A42" s="361" t="s">
        <v>57</v>
      </c>
      <c r="B42" s="362">
        <v>25</v>
      </c>
      <c r="C42" s="363">
        <v>1</v>
      </c>
      <c r="D42" s="363">
        <v>1</v>
      </c>
      <c r="E42" s="363">
        <v>0</v>
      </c>
      <c r="F42" s="363">
        <v>0</v>
      </c>
      <c r="G42" s="363">
        <v>1</v>
      </c>
      <c r="H42" s="363">
        <v>0</v>
      </c>
      <c r="I42" s="363">
        <v>0</v>
      </c>
      <c r="J42" s="363">
        <v>0</v>
      </c>
      <c r="K42" s="363">
        <v>14</v>
      </c>
      <c r="L42" s="363">
        <v>14</v>
      </c>
      <c r="M42" s="363">
        <v>14</v>
      </c>
      <c r="N42" s="363">
        <v>14</v>
      </c>
      <c r="O42" s="361" t="s">
        <v>57</v>
      </c>
      <c r="P42" s="362">
        <v>25</v>
      </c>
      <c r="Q42" s="363">
        <v>0</v>
      </c>
      <c r="R42" s="363">
        <v>0</v>
      </c>
      <c r="S42" s="363">
        <v>0</v>
      </c>
      <c r="T42" s="363">
        <v>0</v>
      </c>
      <c r="U42" s="363">
        <v>3</v>
      </c>
      <c r="V42" s="363">
        <v>3</v>
      </c>
      <c r="W42" s="363">
        <v>2</v>
      </c>
      <c r="X42" s="363">
        <v>2</v>
      </c>
      <c r="Y42" s="363">
        <v>1</v>
      </c>
      <c r="Z42" s="376">
        <v>3</v>
      </c>
      <c r="AA42" s="376">
        <v>1</v>
      </c>
      <c r="AB42" s="376">
        <v>1</v>
      </c>
      <c r="AC42" s="376">
        <v>1</v>
      </c>
      <c r="AE42" s="347">
        <f t="shared" si="6"/>
        <v>0</v>
      </c>
      <c r="AF42" s="347">
        <f t="shared" si="7"/>
        <v>0</v>
      </c>
    </row>
    <row r="43" spans="1:38" s="346" customFormat="1" ht="12.75">
      <c r="A43" s="361" t="s">
        <v>58</v>
      </c>
      <c r="B43" s="362">
        <v>26</v>
      </c>
      <c r="C43" s="363">
        <v>2</v>
      </c>
      <c r="D43" s="363">
        <v>2</v>
      </c>
      <c r="E43" s="363">
        <v>0</v>
      </c>
      <c r="F43" s="363">
        <v>0</v>
      </c>
      <c r="G43" s="363">
        <v>2</v>
      </c>
      <c r="H43" s="363">
        <v>0</v>
      </c>
      <c r="I43" s="363">
        <v>0</v>
      </c>
      <c r="J43" s="363">
        <v>0</v>
      </c>
      <c r="K43" s="363">
        <v>25</v>
      </c>
      <c r="L43" s="363">
        <v>25</v>
      </c>
      <c r="M43" s="363">
        <v>15</v>
      </c>
      <c r="N43" s="363">
        <v>15</v>
      </c>
      <c r="O43" s="361" t="s">
        <v>58</v>
      </c>
      <c r="P43" s="362">
        <v>26</v>
      </c>
      <c r="Q43" s="363">
        <v>0</v>
      </c>
      <c r="R43" s="363">
        <v>0</v>
      </c>
      <c r="S43" s="363">
        <v>10</v>
      </c>
      <c r="T43" s="363">
        <v>10</v>
      </c>
      <c r="U43" s="363">
        <v>5</v>
      </c>
      <c r="V43" s="363">
        <v>5</v>
      </c>
      <c r="W43" s="363">
        <v>4</v>
      </c>
      <c r="X43" s="363">
        <v>4</v>
      </c>
      <c r="Y43" s="363">
        <v>2</v>
      </c>
      <c r="Z43" s="376">
        <v>3</v>
      </c>
      <c r="AA43" s="376">
        <v>1</v>
      </c>
      <c r="AB43" s="376">
        <v>2</v>
      </c>
      <c r="AC43" s="376">
        <v>2</v>
      </c>
      <c r="AD43" s="385"/>
      <c r="AE43" s="347">
        <f t="shared" si="6"/>
        <v>0</v>
      </c>
      <c r="AF43" s="347">
        <f t="shared" si="7"/>
        <v>0</v>
      </c>
      <c r="AG43" s="385"/>
      <c r="AH43" s="385"/>
      <c r="AI43" s="385"/>
      <c r="AJ43" s="385"/>
      <c r="AK43" s="385"/>
      <c r="AL43" s="385"/>
    </row>
    <row r="44" spans="1:38" s="15" customFormat="1" ht="12.75">
      <c r="A44" s="358" t="s">
        <v>59</v>
      </c>
      <c r="B44" s="480">
        <v>27</v>
      </c>
      <c r="C44" s="360">
        <f t="shared" ref="C44:M44" si="17">+C47+C48+C49+C50+C51+C53</f>
        <v>16</v>
      </c>
      <c r="D44" s="360">
        <f t="shared" si="17"/>
        <v>16</v>
      </c>
      <c r="E44" s="360">
        <f t="shared" si="17"/>
        <v>0</v>
      </c>
      <c r="F44" s="360">
        <f t="shared" si="17"/>
        <v>0</v>
      </c>
      <c r="G44" s="360">
        <f t="shared" si="17"/>
        <v>15</v>
      </c>
      <c r="H44" s="360">
        <f t="shared" si="17"/>
        <v>0</v>
      </c>
      <c r="I44" s="360">
        <f t="shared" si="17"/>
        <v>1</v>
      </c>
      <c r="J44" s="360">
        <f t="shared" si="17"/>
        <v>0</v>
      </c>
      <c r="K44" s="360">
        <f t="shared" si="17"/>
        <v>105</v>
      </c>
      <c r="L44" s="360">
        <f t="shared" si="17"/>
        <v>105</v>
      </c>
      <c r="M44" s="360">
        <f t="shared" si="17"/>
        <v>101</v>
      </c>
      <c r="N44" s="360">
        <f t="shared" ref="N44" si="18">+N47+N48+N49+N50+N51+N53</f>
        <v>101</v>
      </c>
      <c r="O44" s="358" t="s">
        <v>59</v>
      </c>
      <c r="P44" s="480">
        <v>27</v>
      </c>
      <c r="Q44" s="360">
        <f t="shared" ref="Q44:AC44" si="19">SUM(Q45:Q53)</f>
        <v>2</v>
      </c>
      <c r="R44" s="360">
        <v>2</v>
      </c>
      <c r="S44" s="360">
        <f t="shared" si="19"/>
        <v>2</v>
      </c>
      <c r="T44" s="360">
        <f t="shared" si="19"/>
        <v>2</v>
      </c>
      <c r="U44" s="360">
        <f t="shared" si="19"/>
        <v>143</v>
      </c>
      <c r="V44" s="360">
        <f t="shared" si="19"/>
        <v>143</v>
      </c>
      <c r="W44" s="360">
        <f t="shared" si="19"/>
        <v>100</v>
      </c>
      <c r="X44" s="360">
        <f t="shared" si="19"/>
        <v>100</v>
      </c>
      <c r="Y44" s="360">
        <f t="shared" si="19"/>
        <v>26</v>
      </c>
      <c r="Z44" s="360">
        <f t="shared" si="19"/>
        <v>24</v>
      </c>
      <c r="AA44" s="360">
        <f t="shared" si="19"/>
        <v>11</v>
      </c>
      <c r="AB44" s="360">
        <f t="shared" si="19"/>
        <v>11</v>
      </c>
      <c r="AC44" s="515">
        <f t="shared" si="19"/>
        <v>7</v>
      </c>
      <c r="AD44" s="347"/>
      <c r="AE44" s="347">
        <f t="shared" si="6"/>
        <v>0</v>
      </c>
      <c r="AF44" s="347">
        <f t="shared" si="7"/>
        <v>0</v>
      </c>
      <c r="AG44" s="347"/>
      <c r="AH44" s="347"/>
      <c r="AI44" s="347"/>
      <c r="AJ44" s="347"/>
      <c r="AK44" s="347"/>
      <c r="AL44" s="347"/>
    </row>
    <row r="45" spans="1:38" s="15" customFormat="1" ht="12.75">
      <c r="A45" s="364" t="s">
        <v>60</v>
      </c>
      <c r="B45" s="362">
        <v>28</v>
      </c>
      <c r="C45" s="357">
        <v>0</v>
      </c>
      <c r="D45" s="363">
        <v>0</v>
      </c>
      <c r="E45" s="363">
        <v>0</v>
      </c>
      <c r="F45" s="363">
        <v>0</v>
      </c>
      <c r="G45" s="357">
        <v>0</v>
      </c>
      <c r="H45" s="363">
        <v>0</v>
      </c>
      <c r="I45" s="363">
        <v>0</v>
      </c>
      <c r="J45" s="363">
        <v>0</v>
      </c>
      <c r="K45" s="363">
        <v>0</v>
      </c>
      <c r="L45" s="363">
        <v>0</v>
      </c>
      <c r="M45" s="363">
        <v>0</v>
      </c>
      <c r="N45" s="363">
        <v>0</v>
      </c>
      <c r="O45" s="364" t="s">
        <v>60</v>
      </c>
      <c r="P45" s="362">
        <v>28</v>
      </c>
      <c r="Q45" s="363">
        <v>0</v>
      </c>
      <c r="R45" s="363">
        <v>0</v>
      </c>
      <c r="S45" s="363">
        <v>0</v>
      </c>
      <c r="T45" s="363">
        <v>0</v>
      </c>
      <c r="U45" s="363">
        <v>0</v>
      </c>
      <c r="V45" s="363">
        <v>0</v>
      </c>
      <c r="W45" s="363">
        <v>0</v>
      </c>
      <c r="X45" s="363">
        <v>0</v>
      </c>
      <c r="Y45" s="363">
        <v>0</v>
      </c>
      <c r="Z45" s="363">
        <v>0</v>
      </c>
      <c r="AA45" s="363">
        <v>0</v>
      </c>
      <c r="AB45" s="363">
        <v>0</v>
      </c>
      <c r="AC45" s="376">
        <v>0</v>
      </c>
      <c r="AD45" s="347"/>
      <c r="AE45" s="347">
        <f t="shared" si="6"/>
        <v>0</v>
      </c>
      <c r="AF45" s="347">
        <f t="shared" si="7"/>
        <v>0</v>
      </c>
      <c r="AG45" s="347"/>
      <c r="AH45" s="347"/>
      <c r="AI45" s="347"/>
      <c r="AJ45" s="347"/>
      <c r="AK45" s="347"/>
      <c r="AL45" s="347"/>
    </row>
    <row r="46" spans="1:38" s="347" customFormat="1" ht="12.75">
      <c r="A46" s="364" t="s">
        <v>61</v>
      </c>
      <c r="B46" s="362">
        <v>29</v>
      </c>
      <c r="C46" s="357">
        <v>0</v>
      </c>
      <c r="D46" s="363">
        <v>0</v>
      </c>
      <c r="E46" s="363">
        <v>0</v>
      </c>
      <c r="F46" s="363">
        <v>0</v>
      </c>
      <c r="G46" s="357">
        <v>0</v>
      </c>
      <c r="H46" s="363">
        <v>0</v>
      </c>
      <c r="I46" s="363">
        <v>0</v>
      </c>
      <c r="J46" s="363">
        <v>0</v>
      </c>
      <c r="K46" s="363">
        <v>0</v>
      </c>
      <c r="L46" s="363">
        <v>0</v>
      </c>
      <c r="M46" s="363">
        <v>0</v>
      </c>
      <c r="N46" s="363">
        <v>0</v>
      </c>
      <c r="O46" s="364" t="s">
        <v>61</v>
      </c>
      <c r="P46" s="362">
        <v>29</v>
      </c>
      <c r="Q46" s="363">
        <v>0</v>
      </c>
      <c r="R46" s="363">
        <v>0</v>
      </c>
      <c r="S46" s="363">
        <v>0</v>
      </c>
      <c r="T46" s="363">
        <v>0</v>
      </c>
      <c r="U46" s="363">
        <v>0</v>
      </c>
      <c r="V46" s="363">
        <v>0</v>
      </c>
      <c r="W46" s="363">
        <v>0</v>
      </c>
      <c r="X46" s="363">
        <v>0</v>
      </c>
      <c r="Y46" s="363">
        <v>0</v>
      </c>
      <c r="Z46" s="363">
        <v>0</v>
      </c>
      <c r="AA46" s="363">
        <v>0</v>
      </c>
      <c r="AB46" s="363">
        <v>0</v>
      </c>
      <c r="AC46" s="376">
        <v>0</v>
      </c>
      <c r="AE46" s="347">
        <f t="shared" si="6"/>
        <v>0</v>
      </c>
      <c r="AF46" s="347">
        <f t="shared" si="7"/>
        <v>0</v>
      </c>
    </row>
    <row r="47" spans="1:38" s="347" customFormat="1" ht="12.75">
      <c r="A47" s="365" t="s">
        <v>62</v>
      </c>
      <c r="B47" s="362">
        <v>30</v>
      </c>
      <c r="C47" s="363">
        <v>3</v>
      </c>
      <c r="D47" s="363">
        <v>3</v>
      </c>
      <c r="E47" s="363">
        <v>0</v>
      </c>
      <c r="F47" s="363">
        <v>0</v>
      </c>
      <c r="G47" s="363">
        <v>3</v>
      </c>
      <c r="H47" s="363">
        <v>0</v>
      </c>
      <c r="I47" s="363">
        <v>0</v>
      </c>
      <c r="J47" s="363">
        <v>0</v>
      </c>
      <c r="K47" s="363">
        <v>49</v>
      </c>
      <c r="L47" s="363">
        <v>49</v>
      </c>
      <c r="M47" s="363">
        <v>49</v>
      </c>
      <c r="N47" s="363">
        <v>49</v>
      </c>
      <c r="O47" s="365" t="s">
        <v>62</v>
      </c>
      <c r="P47" s="362">
        <v>30</v>
      </c>
      <c r="Q47" s="363">
        <v>0</v>
      </c>
      <c r="R47" s="363">
        <v>0</v>
      </c>
      <c r="S47" s="363">
        <v>0</v>
      </c>
      <c r="T47" s="363">
        <v>0</v>
      </c>
      <c r="U47" s="363">
        <v>56</v>
      </c>
      <c r="V47" s="363">
        <v>56</v>
      </c>
      <c r="W47" s="363">
        <v>20</v>
      </c>
      <c r="X47" s="363">
        <v>20</v>
      </c>
      <c r="Y47" s="363">
        <v>10</v>
      </c>
      <c r="Z47" s="376">
        <v>15</v>
      </c>
      <c r="AA47" s="376">
        <v>1</v>
      </c>
      <c r="AB47" s="376">
        <v>3</v>
      </c>
      <c r="AC47" s="376">
        <v>2</v>
      </c>
      <c r="AE47" s="347">
        <f t="shared" si="6"/>
        <v>0</v>
      </c>
      <c r="AF47" s="347">
        <f t="shared" si="7"/>
        <v>0</v>
      </c>
    </row>
    <row r="48" spans="1:38" s="347" customFormat="1" ht="12.75">
      <c r="A48" s="365" t="s">
        <v>63</v>
      </c>
      <c r="B48" s="362">
        <v>31</v>
      </c>
      <c r="C48" s="363">
        <v>1</v>
      </c>
      <c r="D48" s="363">
        <v>1</v>
      </c>
      <c r="E48" s="363">
        <v>0</v>
      </c>
      <c r="F48" s="363">
        <v>0</v>
      </c>
      <c r="G48" s="363">
        <v>1</v>
      </c>
      <c r="H48" s="363">
        <v>0</v>
      </c>
      <c r="I48" s="363">
        <v>0</v>
      </c>
      <c r="J48" s="363">
        <v>0</v>
      </c>
      <c r="K48" s="363">
        <v>2</v>
      </c>
      <c r="L48" s="363">
        <v>2</v>
      </c>
      <c r="M48" s="363">
        <v>2</v>
      </c>
      <c r="N48" s="363">
        <v>2</v>
      </c>
      <c r="O48" s="365" t="s">
        <v>63</v>
      </c>
      <c r="P48" s="362">
        <v>31</v>
      </c>
      <c r="Q48" s="363">
        <v>0</v>
      </c>
      <c r="R48" s="363">
        <v>0</v>
      </c>
      <c r="S48" s="363">
        <v>0</v>
      </c>
      <c r="T48" s="363">
        <v>0</v>
      </c>
      <c r="U48" s="363">
        <v>33</v>
      </c>
      <c r="V48" s="363">
        <v>33</v>
      </c>
      <c r="W48" s="363">
        <v>2</v>
      </c>
      <c r="X48" s="363">
        <v>2</v>
      </c>
      <c r="Y48" s="363">
        <v>1</v>
      </c>
      <c r="Z48" s="376">
        <v>3</v>
      </c>
      <c r="AA48" s="376">
        <v>2</v>
      </c>
      <c r="AB48" s="376">
        <v>1</v>
      </c>
      <c r="AC48" s="376">
        <v>2</v>
      </c>
      <c r="AE48" s="347">
        <f t="shared" si="6"/>
        <v>0</v>
      </c>
      <c r="AF48" s="347">
        <f t="shared" si="7"/>
        <v>0</v>
      </c>
    </row>
    <row r="49" spans="1:38" s="347" customFormat="1" ht="12.75">
      <c r="A49" s="365" t="s">
        <v>64</v>
      </c>
      <c r="B49" s="362">
        <v>32</v>
      </c>
      <c r="C49" s="363">
        <v>1</v>
      </c>
      <c r="D49" s="363">
        <v>1</v>
      </c>
      <c r="E49" s="363">
        <v>0</v>
      </c>
      <c r="F49" s="363">
        <v>0</v>
      </c>
      <c r="G49" s="363">
        <v>1</v>
      </c>
      <c r="H49" s="363">
        <v>0</v>
      </c>
      <c r="I49" s="363">
        <v>0</v>
      </c>
      <c r="J49" s="363">
        <v>0</v>
      </c>
      <c r="K49" s="363">
        <v>2</v>
      </c>
      <c r="L49" s="363">
        <v>2</v>
      </c>
      <c r="M49" s="363">
        <v>2</v>
      </c>
      <c r="N49" s="363">
        <v>2</v>
      </c>
      <c r="O49" s="365" t="s">
        <v>64</v>
      </c>
      <c r="P49" s="362">
        <v>32</v>
      </c>
      <c r="Q49" s="363">
        <v>0</v>
      </c>
      <c r="R49" s="363">
        <v>0</v>
      </c>
      <c r="S49" s="363">
        <v>0</v>
      </c>
      <c r="T49" s="363">
        <v>0</v>
      </c>
      <c r="U49" s="363">
        <v>2</v>
      </c>
      <c r="V49" s="363">
        <v>2</v>
      </c>
      <c r="W49" s="363">
        <v>2</v>
      </c>
      <c r="X49" s="363">
        <v>2</v>
      </c>
      <c r="Y49" s="363">
        <v>1</v>
      </c>
      <c r="Z49" s="376">
        <v>1</v>
      </c>
      <c r="AA49" s="376">
        <v>1</v>
      </c>
      <c r="AB49" s="376">
        <v>1</v>
      </c>
      <c r="AC49" s="376">
        <v>1</v>
      </c>
      <c r="AE49" s="347">
        <f t="shared" si="6"/>
        <v>0</v>
      </c>
      <c r="AF49" s="347">
        <f t="shared" si="7"/>
        <v>0</v>
      </c>
    </row>
    <row r="50" spans="1:38" s="347" customFormat="1" ht="12.75">
      <c r="A50" s="365" t="s">
        <v>65</v>
      </c>
      <c r="B50" s="362">
        <v>33</v>
      </c>
      <c r="C50" s="363">
        <v>1</v>
      </c>
      <c r="D50" s="363">
        <v>1</v>
      </c>
      <c r="E50" s="363">
        <v>0</v>
      </c>
      <c r="F50" s="363">
        <v>0</v>
      </c>
      <c r="G50" s="363">
        <v>1</v>
      </c>
      <c r="H50" s="363">
        <v>0</v>
      </c>
      <c r="I50" s="363">
        <v>0</v>
      </c>
      <c r="J50" s="363">
        <v>0</v>
      </c>
      <c r="K50" s="363">
        <v>24</v>
      </c>
      <c r="L50" s="363">
        <v>24</v>
      </c>
      <c r="M50" s="363">
        <v>22</v>
      </c>
      <c r="N50" s="363">
        <v>22</v>
      </c>
      <c r="O50" s="365" t="s">
        <v>65</v>
      </c>
      <c r="P50" s="362">
        <v>33</v>
      </c>
      <c r="Q50" s="363">
        <v>0</v>
      </c>
      <c r="R50" s="363">
        <v>0</v>
      </c>
      <c r="S50" s="363">
        <v>2</v>
      </c>
      <c r="T50" s="363">
        <v>2</v>
      </c>
      <c r="U50" s="363">
        <v>22</v>
      </c>
      <c r="V50" s="363">
        <v>22</v>
      </c>
      <c r="W50" s="363">
        <v>4</v>
      </c>
      <c r="X50" s="363">
        <v>4</v>
      </c>
      <c r="Y50" s="363"/>
      <c r="Z50" s="376">
        <v>2</v>
      </c>
      <c r="AA50" s="376">
        <v>1</v>
      </c>
      <c r="AB50" s="376">
        <v>1</v>
      </c>
      <c r="AC50" s="376">
        <v>1</v>
      </c>
      <c r="AE50" s="347">
        <f t="shared" si="6"/>
        <v>0</v>
      </c>
      <c r="AF50" s="347">
        <f t="shared" si="7"/>
        <v>0</v>
      </c>
    </row>
    <row r="51" spans="1:38" s="15" customFormat="1" ht="12.75">
      <c r="A51" s="365" t="s">
        <v>66</v>
      </c>
      <c r="B51" s="362">
        <v>34</v>
      </c>
      <c r="C51" s="363">
        <v>5</v>
      </c>
      <c r="D51" s="363">
        <v>5</v>
      </c>
      <c r="E51" s="363">
        <v>0</v>
      </c>
      <c r="F51" s="363">
        <v>0</v>
      </c>
      <c r="G51" s="363">
        <v>5</v>
      </c>
      <c r="H51" s="363">
        <v>0</v>
      </c>
      <c r="I51" s="363">
        <v>0</v>
      </c>
      <c r="J51" s="363">
        <v>0</v>
      </c>
      <c r="K51" s="363">
        <v>14</v>
      </c>
      <c r="L51" s="363">
        <v>14</v>
      </c>
      <c r="M51" s="363">
        <v>14</v>
      </c>
      <c r="N51" s="363">
        <v>14</v>
      </c>
      <c r="O51" s="365" t="s">
        <v>66</v>
      </c>
      <c r="P51" s="362">
        <v>34</v>
      </c>
      <c r="Q51" s="363">
        <v>0</v>
      </c>
      <c r="R51" s="363">
        <v>0</v>
      </c>
      <c r="S51" s="363">
        <v>0</v>
      </c>
      <c r="T51" s="363">
        <v>0</v>
      </c>
      <c r="U51" s="363">
        <v>14</v>
      </c>
      <c r="V51" s="363">
        <v>14</v>
      </c>
      <c r="W51" s="363">
        <v>61</v>
      </c>
      <c r="X51" s="363">
        <v>61</v>
      </c>
      <c r="Y51" s="363">
        <v>11</v>
      </c>
      <c r="Z51" s="376">
        <v>1</v>
      </c>
      <c r="AA51" s="376">
        <v>4</v>
      </c>
      <c r="AB51" s="376">
        <v>3</v>
      </c>
      <c r="AC51" s="376">
        <v>1</v>
      </c>
      <c r="AD51" s="347"/>
      <c r="AE51" s="347">
        <f t="shared" si="6"/>
        <v>0</v>
      </c>
      <c r="AF51" s="347">
        <f t="shared" si="7"/>
        <v>0</v>
      </c>
      <c r="AG51" s="347"/>
      <c r="AH51" s="347"/>
      <c r="AI51" s="347"/>
      <c r="AJ51" s="347"/>
      <c r="AK51" s="347"/>
      <c r="AL51" s="347"/>
    </row>
    <row r="52" spans="1:38" s="347" customFormat="1" ht="12.75">
      <c r="A52" s="364" t="s">
        <v>67</v>
      </c>
      <c r="B52" s="362">
        <v>35</v>
      </c>
      <c r="C52" s="357">
        <v>0</v>
      </c>
      <c r="D52" s="363">
        <v>0</v>
      </c>
      <c r="E52" s="363">
        <v>0</v>
      </c>
      <c r="F52" s="363">
        <v>0</v>
      </c>
      <c r="G52" s="357">
        <v>0</v>
      </c>
      <c r="H52" s="363">
        <v>0</v>
      </c>
      <c r="I52" s="363">
        <v>0</v>
      </c>
      <c r="J52" s="363">
        <v>0</v>
      </c>
      <c r="K52" s="363">
        <v>0</v>
      </c>
      <c r="L52" s="363">
        <v>0</v>
      </c>
      <c r="M52" s="363">
        <v>0</v>
      </c>
      <c r="N52" s="363">
        <v>0</v>
      </c>
      <c r="O52" s="364" t="s">
        <v>67</v>
      </c>
      <c r="P52" s="362">
        <v>35</v>
      </c>
      <c r="Q52" s="363">
        <v>0</v>
      </c>
      <c r="R52" s="363">
        <v>0</v>
      </c>
      <c r="S52" s="363">
        <v>0</v>
      </c>
      <c r="T52" s="363">
        <v>0</v>
      </c>
      <c r="U52" s="363">
        <v>0</v>
      </c>
      <c r="V52" s="363">
        <v>0</v>
      </c>
      <c r="W52" s="363">
        <v>0</v>
      </c>
      <c r="X52" s="363">
        <v>0</v>
      </c>
      <c r="Y52" s="363">
        <v>0</v>
      </c>
      <c r="Z52" s="363">
        <v>0</v>
      </c>
      <c r="AA52" s="363">
        <v>0</v>
      </c>
      <c r="AB52" s="363">
        <v>0</v>
      </c>
      <c r="AC52" s="376">
        <v>0</v>
      </c>
      <c r="AE52" s="347">
        <f t="shared" si="6"/>
        <v>0</v>
      </c>
      <c r="AF52" s="347">
        <f t="shared" si="7"/>
        <v>0</v>
      </c>
    </row>
    <row r="53" spans="1:38" s="15" customFormat="1" ht="12" customHeight="1">
      <c r="A53" s="365" t="s">
        <v>68</v>
      </c>
      <c r="B53" s="362">
        <v>36</v>
      </c>
      <c r="C53" s="363">
        <v>5</v>
      </c>
      <c r="D53" s="363">
        <v>5</v>
      </c>
      <c r="E53" s="363">
        <v>0</v>
      </c>
      <c r="F53" s="363">
        <v>0</v>
      </c>
      <c r="G53" s="363">
        <v>4</v>
      </c>
      <c r="H53" s="363">
        <v>0</v>
      </c>
      <c r="I53" s="363">
        <v>1</v>
      </c>
      <c r="J53" s="363">
        <v>0</v>
      </c>
      <c r="K53" s="363">
        <v>14</v>
      </c>
      <c r="L53" s="363">
        <v>14</v>
      </c>
      <c r="M53" s="363">
        <v>12</v>
      </c>
      <c r="N53" s="363">
        <v>12</v>
      </c>
      <c r="O53" s="365" t="s">
        <v>68</v>
      </c>
      <c r="P53" s="362">
        <v>36</v>
      </c>
      <c r="Q53" s="363">
        <v>2</v>
      </c>
      <c r="R53" s="363">
        <v>2</v>
      </c>
      <c r="S53" s="363">
        <v>0</v>
      </c>
      <c r="T53" s="363">
        <v>0</v>
      </c>
      <c r="U53" s="363">
        <v>16</v>
      </c>
      <c r="V53" s="363">
        <v>16</v>
      </c>
      <c r="W53" s="363">
        <v>11</v>
      </c>
      <c r="X53" s="363">
        <v>11</v>
      </c>
      <c r="Y53" s="363">
        <v>3</v>
      </c>
      <c r="Z53" s="376">
        <v>2</v>
      </c>
      <c r="AA53" s="376">
        <v>2</v>
      </c>
      <c r="AB53" s="376">
        <v>2</v>
      </c>
      <c r="AC53" s="376">
        <v>0</v>
      </c>
      <c r="AD53" s="70"/>
      <c r="AE53" s="347">
        <f t="shared" si="6"/>
        <v>0</v>
      </c>
      <c r="AF53" s="347">
        <f t="shared" si="7"/>
        <v>0</v>
      </c>
      <c r="AG53" s="347"/>
      <c r="AH53" s="347"/>
      <c r="AI53" s="347"/>
      <c r="AJ53" s="347"/>
      <c r="AK53" s="347"/>
      <c r="AL53" s="347"/>
    </row>
    <row r="54" spans="1:38" s="15" customFormat="1" ht="12.75">
      <c r="A54" s="476" t="s">
        <v>95</v>
      </c>
      <c r="B54" s="477">
        <v>37</v>
      </c>
      <c r="C54" s="478">
        <v>48</v>
      </c>
      <c r="D54" s="478">
        <v>48</v>
      </c>
      <c r="E54" s="478">
        <v>0</v>
      </c>
      <c r="F54" s="478">
        <v>0</v>
      </c>
      <c r="G54" s="478">
        <v>45</v>
      </c>
      <c r="H54" s="478">
        <v>6</v>
      </c>
      <c r="I54" s="478">
        <v>0</v>
      </c>
      <c r="J54" s="478">
        <v>0</v>
      </c>
      <c r="K54" s="478">
        <v>404</v>
      </c>
      <c r="L54" s="478">
        <v>404</v>
      </c>
      <c r="M54" s="478">
        <v>359</v>
      </c>
      <c r="N54" s="478">
        <v>359</v>
      </c>
      <c r="O54" s="476" t="s">
        <v>95</v>
      </c>
      <c r="P54" s="477">
        <v>37</v>
      </c>
      <c r="Q54" s="478">
        <v>22</v>
      </c>
      <c r="R54" s="478">
        <v>22</v>
      </c>
      <c r="S54" s="478">
        <v>23</v>
      </c>
      <c r="T54" s="478">
        <v>23</v>
      </c>
      <c r="U54" s="478">
        <v>372</v>
      </c>
      <c r="V54" s="478">
        <v>372</v>
      </c>
      <c r="W54" s="478">
        <v>185</v>
      </c>
      <c r="X54" s="478">
        <v>185</v>
      </c>
      <c r="Y54" s="478">
        <v>42</v>
      </c>
      <c r="Z54" s="479">
        <v>53</v>
      </c>
      <c r="AA54" s="479">
        <v>33</v>
      </c>
      <c r="AB54" s="479">
        <v>36</v>
      </c>
      <c r="AC54" s="479">
        <v>33</v>
      </c>
      <c r="AD54" s="347"/>
      <c r="AE54" s="347">
        <f t="shared" si="6"/>
        <v>0</v>
      </c>
      <c r="AF54" s="347">
        <f t="shared" si="7"/>
        <v>-3</v>
      </c>
      <c r="AG54" s="347"/>
      <c r="AH54" s="347"/>
      <c r="AI54" s="347"/>
      <c r="AJ54" s="347"/>
      <c r="AK54" s="347"/>
      <c r="AL54" s="347"/>
    </row>
    <row r="55" spans="1:38" s="346" customFormat="1" ht="12.75">
      <c r="A55" s="476" t="s">
        <v>19</v>
      </c>
      <c r="B55" s="477">
        <v>38</v>
      </c>
      <c r="C55" s="478">
        <v>9</v>
      </c>
      <c r="D55" s="478">
        <v>9</v>
      </c>
      <c r="E55" s="478">
        <v>0</v>
      </c>
      <c r="F55" s="478">
        <v>0</v>
      </c>
      <c r="G55" s="478">
        <v>5</v>
      </c>
      <c r="H55" s="478">
        <v>0</v>
      </c>
      <c r="I55" s="478">
        <v>1</v>
      </c>
      <c r="J55" s="478">
        <v>0</v>
      </c>
      <c r="K55" s="478">
        <v>77</v>
      </c>
      <c r="L55" s="478">
        <v>77</v>
      </c>
      <c r="M55" s="478">
        <v>72</v>
      </c>
      <c r="N55" s="478">
        <v>72</v>
      </c>
      <c r="O55" s="476" t="s">
        <v>19</v>
      </c>
      <c r="P55" s="477">
        <v>38</v>
      </c>
      <c r="Q55" s="478">
        <v>2</v>
      </c>
      <c r="R55" s="478">
        <v>2</v>
      </c>
      <c r="S55" s="478">
        <v>3</v>
      </c>
      <c r="T55" s="478">
        <v>3</v>
      </c>
      <c r="U55" s="478">
        <v>84</v>
      </c>
      <c r="V55" s="478">
        <v>84</v>
      </c>
      <c r="W55" s="478">
        <v>70</v>
      </c>
      <c r="X55" s="478">
        <v>70</v>
      </c>
      <c r="Y55" s="478">
        <v>18</v>
      </c>
      <c r="Z55" s="479">
        <v>18</v>
      </c>
      <c r="AA55" s="479">
        <v>4</v>
      </c>
      <c r="AB55" s="479">
        <v>6</v>
      </c>
      <c r="AC55" s="479">
        <v>3</v>
      </c>
      <c r="AD55" s="385"/>
      <c r="AE55" s="347">
        <f t="shared" si="6"/>
        <v>0</v>
      </c>
      <c r="AF55" s="347">
        <f t="shared" si="7"/>
        <v>3</v>
      </c>
      <c r="AG55" s="385"/>
      <c r="AH55" s="385"/>
      <c r="AI55" s="385"/>
      <c r="AJ55" s="385"/>
      <c r="AK55" s="385"/>
      <c r="AL55" s="385"/>
    </row>
    <row r="56" spans="1:38" s="385" customFormat="1" ht="12.75">
      <c r="A56" s="481"/>
      <c r="B56" s="482"/>
      <c r="C56" s="483"/>
      <c r="D56" s="483"/>
      <c r="E56" s="483"/>
      <c r="F56" s="483"/>
      <c r="G56" s="483"/>
      <c r="H56" s="483"/>
      <c r="I56" s="483"/>
      <c r="J56" s="483"/>
      <c r="K56" s="483"/>
      <c r="L56" s="483"/>
      <c r="M56" s="483"/>
      <c r="N56" s="483"/>
      <c r="O56" s="481"/>
      <c r="P56" s="482"/>
      <c r="Q56" s="483"/>
      <c r="R56" s="483"/>
      <c r="S56" s="483"/>
      <c r="T56" s="483"/>
      <c r="U56" s="483"/>
      <c r="V56" s="483"/>
      <c r="W56" s="483"/>
      <c r="X56" s="483"/>
      <c r="Y56" s="483"/>
      <c r="Z56" s="483"/>
      <c r="AA56" s="483"/>
      <c r="AB56" s="483"/>
      <c r="AC56" s="483"/>
    </row>
    <row r="57" spans="1:38" s="385" customFormat="1" ht="12.75">
      <c r="A57" s="481"/>
      <c r="B57" s="482"/>
      <c r="C57" s="483"/>
      <c r="D57" s="483"/>
      <c r="E57" s="483"/>
      <c r="F57" s="483"/>
      <c r="G57" s="483"/>
      <c r="H57" s="483"/>
      <c r="I57" s="483"/>
      <c r="J57" s="483"/>
      <c r="K57" s="483"/>
      <c r="L57" s="483"/>
      <c r="M57" s="483"/>
      <c r="N57" s="483"/>
      <c r="O57" s="481"/>
      <c r="P57" s="482"/>
      <c r="Q57" s="483"/>
      <c r="R57" s="483"/>
      <c r="S57" s="483"/>
      <c r="T57" s="483"/>
      <c r="U57" s="483"/>
      <c r="V57" s="483"/>
      <c r="W57" s="483"/>
      <c r="X57" s="483"/>
      <c r="Y57" s="483"/>
      <c r="Z57" s="483"/>
      <c r="AA57" s="483"/>
      <c r="AB57" s="483"/>
      <c r="AC57" s="483"/>
    </row>
    <row r="58" spans="1:38" s="15" customFormat="1" ht="12" customHeight="1">
      <c r="A58" s="366"/>
      <c r="B58" s="367"/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52"/>
      <c r="T58" s="378"/>
      <c r="U58" s="379"/>
      <c r="V58" s="379"/>
      <c r="W58" s="368"/>
      <c r="X58" s="368"/>
      <c r="Y58" s="368"/>
      <c r="Z58" s="386"/>
      <c r="AA58" s="386"/>
      <c r="AB58" s="387"/>
      <c r="AC58" s="387"/>
      <c r="AD58" s="70"/>
      <c r="AE58" s="70"/>
      <c r="AF58" s="44"/>
      <c r="AG58" s="347"/>
      <c r="AH58" s="347"/>
      <c r="AI58" s="347"/>
      <c r="AJ58" s="347"/>
      <c r="AK58" s="347"/>
      <c r="AL58" s="347"/>
    </row>
    <row r="59" spans="1:38" ht="12" customHeight="1">
      <c r="J59" s="50"/>
      <c r="K59" s="50"/>
      <c r="L59" s="50"/>
      <c r="M59" s="50"/>
      <c r="N59" s="50"/>
      <c r="O59" s="50"/>
      <c r="P59" s="50"/>
      <c r="Q59" s="2"/>
      <c r="R59" s="51"/>
      <c r="S59" s="50"/>
      <c r="T59" s="51"/>
      <c r="U59" s="50"/>
      <c r="V59" s="50"/>
      <c r="W59" s="51"/>
      <c r="X59" s="51"/>
      <c r="Y59" s="51"/>
      <c r="Z59" s="63"/>
      <c r="AA59" s="63"/>
      <c r="AB59" s="63"/>
      <c r="AC59" s="63"/>
      <c r="AD59" s="70"/>
      <c r="AE59" s="70"/>
      <c r="AF59" s="71"/>
    </row>
    <row r="60" spans="1:38" ht="12" customHeight="1">
      <c r="J60" s="52"/>
      <c r="K60" s="52"/>
      <c r="L60" s="52"/>
      <c r="M60" s="52"/>
      <c r="N60" s="52"/>
      <c r="O60" s="52"/>
      <c r="P60" s="52"/>
      <c r="Q60" s="2"/>
      <c r="R60" s="51"/>
      <c r="S60" s="52"/>
      <c r="T60" s="51"/>
      <c r="U60" s="50"/>
      <c r="V60" s="50"/>
      <c r="W60" s="51"/>
      <c r="X60" s="51"/>
      <c r="Y60" s="51"/>
      <c r="Z60" s="64"/>
      <c r="AA60" s="64"/>
      <c r="AB60" s="64"/>
      <c r="AC60" s="64"/>
      <c r="AD60" s="70"/>
      <c r="AE60" s="70"/>
      <c r="AF60" s="71"/>
    </row>
    <row r="61" spans="1:38" ht="12" customHeight="1">
      <c r="J61" s="2"/>
      <c r="K61" s="2"/>
      <c r="L61" s="2"/>
      <c r="M61" s="2"/>
      <c r="N61" s="2"/>
      <c r="O61" s="2"/>
      <c r="P61" s="2"/>
      <c r="Q61" s="51"/>
      <c r="R61" s="51"/>
      <c r="S61" s="50"/>
      <c r="T61" s="51"/>
      <c r="U61" s="59"/>
      <c r="V61" s="59"/>
      <c r="W61" s="51"/>
      <c r="X61" s="51"/>
      <c r="Y61" s="51"/>
      <c r="Z61" s="64"/>
      <c r="AA61" s="64"/>
      <c r="AB61" s="64"/>
      <c r="AC61" s="64"/>
      <c r="AD61" s="70"/>
      <c r="AE61" s="70"/>
      <c r="AF61" s="71"/>
    </row>
    <row r="62" spans="1:38" ht="12" customHeight="1">
      <c r="Q62" s="52"/>
      <c r="R62" s="52"/>
      <c r="S62" s="51"/>
      <c r="T62" s="80"/>
      <c r="U62" s="51"/>
      <c r="V62" s="51"/>
      <c r="W62" s="51"/>
      <c r="X62" s="51"/>
      <c r="Y62" s="51"/>
      <c r="Z62" s="64"/>
      <c r="AA62" s="64"/>
      <c r="AB62" s="64"/>
      <c r="AC62" s="64"/>
      <c r="AD62" s="52"/>
      <c r="AE62" s="70"/>
      <c r="AF62" s="70"/>
    </row>
    <row r="63" spans="1:38">
      <c r="C63" s="498">
        <f>+C54+C55-C18</f>
        <v>0</v>
      </c>
      <c r="D63" s="498">
        <f t="shared" ref="D63:AC63" si="20">+D54+D55-D18</f>
        <v>0</v>
      </c>
      <c r="E63" s="498">
        <f t="shared" si="20"/>
        <v>0</v>
      </c>
      <c r="F63" s="498">
        <f t="shared" si="20"/>
        <v>0</v>
      </c>
      <c r="G63" s="498">
        <f t="shared" si="20"/>
        <v>0</v>
      </c>
      <c r="H63" s="498">
        <f t="shared" si="20"/>
        <v>0</v>
      </c>
      <c r="I63" s="498">
        <f t="shared" si="20"/>
        <v>0</v>
      </c>
      <c r="J63" s="498">
        <f t="shared" si="20"/>
        <v>0</v>
      </c>
      <c r="K63" s="498">
        <f t="shared" si="20"/>
        <v>0</v>
      </c>
      <c r="L63" s="498">
        <f t="shared" si="20"/>
        <v>0</v>
      </c>
      <c r="M63" s="498">
        <f t="shared" si="20"/>
        <v>0</v>
      </c>
      <c r="N63" s="498">
        <f t="shared" si="20"/>
        <v>0</v>
      </c>
      <c r="O63" s="498"/>
      <c r="P63" s="498"/>
      <c r="Q63" s="498"/>
      <c r="R63" s="498"/>
      <c r="S63" s="498"/>
      <c r="T63" s="498"/>
      <c r="U63" s="498"/>
      <c r="V63" s="498"/>
      <c r="W63" s="498"/>
      <c r="X63" s="498"/>
      <c r="Y63" s="498"/>
      <c r="Z63" s="498"/>
      <c r="AA63" s="498"/>
      <c r="AB63" s="498"/>
      <c r="AC63" s="498">
        <f t="shared" si="20"/>
        <v>0</v>
      </c>
      <c r="AD63" s="71"/>
      <c r="AE63" s="71"/>
      <c r="AF63" s="71"/>
    </row>
    <row r="64" spans="1:38">
      <c r="C64" s="498">
        <f>+C44+C40+C32+C25+C19-C18</f>
        <v>0</v>
      </c>
      <c r="D64" s="498">
        <f t="shared" ref="D64:AC64" si="21">+D44+D40+D32+D25+D19-D18</f>
        <v>0</v>
      </c>
      <c r="E64" s="498">
        <f t="shared" si="21"/>
        <v>0</v>
      </c>
      <c r="F64" s="498">
        <f t="shared" si="21"/>
        <v>0</v>
      </c>
      <c r="G64" s="498">
        <f t="shared" si="21"/>
        <v>0</v>
      </c>
      <c r="H64" s="498">
        <f t="shared" si="21"/>
        <v>0</v>
      </c>
      <c r="I64" s="498">
        <f t="shared" si="21"/>
        <v>0</v>
      </c>
      <c r="J64" s="498">
        <f t="shared" si="21"/>
        <v>0</v>
      </c>
      <c r="K64" s="498">
        <f t="shared" si="21"/>
        <v>0</v>
      </c>
      <c r="L64" s="498">
        <f t="shared" si="21"/>
        <v>0</v>
      </c>
      <c r="M64" s="498">
        <f t="shared" si="21"/>
        <v>0</v>
      </c>
      <c r="N64" s="498">
        <f t="shared" si="21"/>
        <v>0</v>
      </c>
      <c r="O64" s="498"/>
      <c r="P64" s="498"/>
      <c r="Q64" s="498"/>
      <c r="R64" s="498"/>
      <c r="S64" s="498"/>
      <c r="T64" s="498"/>
      <c r="U64" s="498"/>
      <c r="V64" s="498"/>
      <c r="W64" s="498"/>
      <c r="X64" s="498"/>
      <c r="Y64" s="498"/>
      <c r="Z64" s="498"/>
      <c r="AA64" s="498"/>
      <c r="AB64" s="498"/>
      <c r="AC64" s="498">
        <f t="shared" si="21"/>
        <v>0</v>
      </c>
    </row>
    <row r="66" spans="1:29">
      <c r="A66" s="257" t="s">
        <v>835</v>
      </c>
      <c r="C66" s="257">
        <f>+'[1]З-ТМБ-3 дотуур байр'!$C$11</f>
        <v>57</v>
      </c>
      <c r="D66" s="257">
        <f>+'[1]З-ТМБ-3 дотуур байр'!$Y$11</f>
        <v>57</v>
      </c>
      <c r="E66" s="257">
        <f>+'[1]З-ТМБ-3 дотуур байр'!$Z$11</f>
        <v>0</v>
      </c>
      <c r="F66" s="257">
        <f>+'[1]З-ТМБ-3 дотуур байр'!$AA$11</f>
        <v>0</v>
      </c>
      <c r="G66" s="257">
        <f>+'[1]З-ТМБ-3 дотуур байр'!$AH$11</f>
        <v>50</v>
      </c>
      <c r="H66" s="257">
        <f>+'[1]З-ТМБ-3 дотуур байр'!$AI$11</f>
        <v>6</v>
      </c>
      <c r="I66" s="257">
        <f>+'[1]З-ТМБ-3 дотуур байр'!$AJ$11</f>
        <v>1</v>
      </c>
      <c r="J66" s="257">
        <f>+'[1]З-ТМБ-3 дотуур байр'!$AK$11</f>
        <v>0</v>
      </c>
      <c r="K66" s="257">
        <f>+'[1]З-ТМБ-3 дотуур байр'!$AL$11</f>
        <v>481</v>
      </c>
      <c r="L66" s="257">
        <f>+'[1]З-ТМБ-3 дотуур байр'!$AM$11+'[1]З-ТМБ-3 дотуур байр'!$AN$11</f>
        <v>481</v>
      </c>
      <c r="M66" s="257">
        <f>+'[1]З-ТМБ-3 дотуур байр'!$AP$11</f>
        <v>431</v>
      </c>
      <c r="N66" s="257">
        <f>+'[1]З-ТМБ-3 дотуур байр'!$AQ$11+'[1]З-ТМБ-3 дотуур байр'!$AR$11</f>
        <v>431</v>
      </c>
      <c r="Q66" s="257">
        <f>+'[1]З-ТМБ-3 дотуур байр'!$AT$11</f>
        <v>24</v>
      </c>
      <c r="R66" s="257">
        <f>+'[1]З-ТМБ-3 дотуур байр'!$AU$11+'[1]З-ТМБ-3 дотуур байр'!$AV$11</f>
        <v>24</v>
      </c>
      <c r="S66" s="257">
        <f>+'[1]З-ТМБ-3 дотуур байр'!$AX$11</f>
        <v>26</v>
      </c>
      <c r="T66" s="257">
        <f>+'[1]З-ТМБ-3 дотуур байр'!$BA$11+'[1]З-ТМБ-3 дотуур байр'!$BB$11</f>
        <v>26</v>
      </c>
      <c r="U66" s="257">
        <f>+'[1]З-ТМБ-3 дотуур байр'!$BK$11</f>
        <v>456</v>
      </c>
      <c r="V66" s="257">
        <f>+'[1]З-ТМБ-3 дотуур байр'!$BL$11+'[1]З-ТМБ-3 дотуур байр'!$BM$11</f>
        <v>456</v>
      </c>
      <c r="W66" s="257">
        <f>+'[1]З-ТМБ-3 дотуур байр'!$BO$11</f>
        <v>255</v>
      </c>
      <c r="X66" s="257">
        <f>+'[1]З-ТМБ-3 дотуур байр'!$BP$11+'[1]З-ТМБ-3 дотуур байр'!$BQ$11</f>
        <v>255</v>
      </c>
      <c r="Y66" s="257">
        <f>+'[1]З-ТМБ-3 дотуур байр'!$BS$11</f>
        <v>60</v>
      </c>
      <c r="Z66" s="257">
        <f>+'[1]З-ТМБ-3 дотуур байр'!$CE$11</f>
        <v>71</v>
      </c>
      <c r="AA66" s="257">
        <f>+'[1]З-ТМБ-3 дотуур байр'!$BU$11</f>
        <v>37</v>
      </c>
      <c r="AB66" s="257">
        <f>+'[1]З-ТМБ-3 дотуур байр'!$BY$11</f>
        <v>42</v>
      </c>
      <c r="AC66" s="257">
        <f>+'[1]З-ТМБ-3 дотуур байр'!$CC$11</f>
        <v>36</v>
      </c>
    </row>
    <row r="67" spans="1:29">
      <c r="C67" s="257">
        <f>+C66-C18</f>
        <v>0</v>
      </c>
      <c r="D67" s="257">
        <f t="shared" ref="D67:AC67" si="22">+D66-D18</f>
        <v>0</v>
      </c>
      <c r="E67" s="257">
        <f t="shared" si="22"/>
        <v>0</v>
      </c>
      <c r="F67" s="257">
        <f t="shared" si="22"/>
        <v>0</v>
      </c>
      <c r="G67" s="257">
        <f t="shared" si="22"/>
        <v>0</v>
      </c>
      <c r="H67" s="257">
        <f t="shared" si="22"/>
        <v>0</v>
      </c>
      <c r="I67" s="257">
        <f t="shared" si="22"/>
        <v>0</v>
      </c>
      <c r="J67" s="257">
        <f t="shared" si="22"/>
        <v>0</v>
      </c>
      <c r="K67" s="257">
        <f t="shared" si="22"/>
        <v>0</v>
      </c>
      <c r="L67" s="257">
        <f t="shared" si="22"/>
        <v>0</v>
      </c>
      <c r="M67" s="257">
        <f t="shared" si="22"/>
        <v>0</v>
      </c>
      <c r="N67" s="257">
        <f t="shared" si="22"/>
        <v>0</v>
      </c>
      <c r="Q67" s="257">
        <f t="shared" si="22"/>
        <v>0</v>
      </c>
      <c r="R67" s="257">
        <f t="shared" si="22"/>
        <v>0</v>
      </c>
      <c r="S67" s="257">
        <f t="shared" si="22"/>
        <v>0</v>
      </c>
      <c r="T67" s="257">
        <f t="shared" si="22"/>
        <v>0</v>
      </c>
      <c r="U67" s="257">
        <f t="shared" si="22"/>
        <v>0</v>
      </c>
      <c r="V67" s="257">
        <f t="shared" si="22"/>
        <v>0</v>
      </c>
      <c r="W67" s="257">
        <f t="shared" si="22"/>
        <v>0</v>
      </c>
      <c r="X67" s="257">
        <f t="shared" si="22"/>
        <v>0</v>
      </c>
      <c r="Y67" s="257">
        <f t="shared" si="22"/>
        <v>0</v>
      </c>
      <c r="Z67" s="257">
        <f t="shared" si="22"/>
        <v>0</v>
      </c>
      <c r="AA67" s="257">
        <f t="shared" si="22"/>
        <v>0</v>
      </c>
      <c r="AB67" s="257">
        <f t="shared" si="22"/>
        <v>0</v>
      </c>
      <c r="AC67" s="257">
        <f t="shared" si="22"/>
        <v>0</v>
      </c>
    </row>
    <row r="71" spans="1:29"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9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</sheetData>
  <mergeCells count="36">
    <mergeCell ref="Z13:Z16"/>
    <mergeCell ref="AA13:AA16"/>
    <mergeCell ref="AB13:AB16"/>
    <mergeCell ref="AC13:AC16"/>
    <mergeCell ref="U13:U16"/>
    <mergeCell ref="V14:V16"/>
    <mergeCell ref="W13:W16"/>
    <mergeCell ref="X14:X16"/>
    <mergeCell ref="Y13:Y16"/>
    <mergeCell ref="P13:P16"/>
    <mergeCell ref="Q14:Q16"/>
    <mergeCell ref="R15:R16"/>
    <mergeCell ref="S14:S16"/>
    <mergeCell ref="T15:T16"/>
    <mergeCell ref="K13:K16"/>
    <mergeCell ref="L14:L16"/>
    <mergeCell ref="M14:M16"/>
    <mergeCell ref="N15:N16"/>
    <mergeCell ref="O13:O16"/>
    <mergeCell ref="D13:F13"/>
    <mergeCell ref="G13:J13"/>
    <mergeCell ref="A13:A16"/>
    <mergeCell ref="B13:B16"/>
    <mergeCell ref="C13:C16"/>
    <mergeCell ref="D14:D16"/>
    <mergeCell ref="E14:E16"/>
    <mergeCell ref="F14:F16"/>
    <mergeCell ref="G14:G16"/>
    <mergeCell ref="H14:H16"/>
    <mergeCell ref="I14:I16"/>
    <mergeCell ref="J14:J16"/>
    <mergeCell ref="M1:N1"/>
    <mergeCell ref="AB1:AC1"/>
    <mergeCell ref="A11:B11"/>
    <mergeCell ref="C4:M4"/>
    <mergeCell ref="A12:B12"/>
  </mergeCells>
  <printOptions horizontalCentered="1"/>
  <pageMargins left="0.82" right="0.28000000000000003" top="0.68" bottom="0" header="0" footer="0"/>
  <pageSetup paperSize="9" scale="65" orientation="landscape" r:id="rId1"/>
  <colBreaks count="1" manualBreakCount="1"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H90"/>
  <sheetViews>
    <sheetView view="pageBreakPreview" topLeftCell="A7" zoomScale="85" zoomScaleNormal="90" zoomScaleSheetLayoutView="85" workbookViewId="0">
      <selection activeCell="I10" sqref="I10"/>
    </sheetView>
  </sheetViews>
  <sheetFormatPr defaultColWidth="3.42578125" defaultRowHeight="14.25"/>
  <cols>
    <col min="1" max="1" width="17" style="71" customWidth="1"/>
    <col min="2" max="2" width="3.5703125" style="71" customWidth="1"/>
    <col min="3" max="3" width="11.5703125" style="71" customWidth="1"/>
    <col min="4" max="5" width="8.42578125" style="71" customWidth="1"/>
    <col min="6" max="6" width="11.28515625" style="71" customWidth="1"/>
    <col min="7" max="8" width="8.5703125" style="71" customWidth="1"/>
    <col min="9" max="9" width="7" style="71" customWidth="1"/>
    <col min="10" max="11" width="9.140625" style="71" customWidth="1"/>
    <col min="12" max="12" width="8" style="71" customWidth="1"/>
    <col min="13" max="14" width="8.28515625" style="71" customWidth="1"/>
    <col min="15" max="15" width="8.140625" style="71" customWidth="1"/>
    <col min="16" max="17" width="9" style="71" customWidth="1"/>
    <col min="18" max="18" width="12.5703125" style="71" customWidth="1"/>
    <col min="19" max="19" width="8.42578125" style="71" customWidth="1"/>
    <col min="20" max="20" width="9.140625" style="71" customWidth="1"/>
    <col min="21" max="21" width="8.7109375" style="71" customWidth="1"/>
    <col min="22" max="22" width="8.28515625" style="71" customWidth="1"/>
    <col min="23" max="23" width="9" style="71" customWidth="1"/>
    <col min="24" max="24" width="17.28515625" style="71" customWidth="1"/>
    <col min="25" max="25" width="3.5703125" style="71" customWidth="1"/>
    <col min="26" max="26" width="7.28515625" style="71" customWidth="1"/>
    <col min="27" max="27" width="7.85546875" style="71" customWidth="1"/>
    <col min="28" max="28" width="8.5703125" style="71" customWidth="1"/>
    <col min="29" max="29" width="8" style="71" customWidth="1"/>
    <col min="30" max="31" width="8.5703125" style="71" customWidth="1"/>
    <col min="32" max="32" width="12.7109375" style="71" customWidth="1"/>
    <col min="33" max="34" width="8.7109375" style="71" customWidth="1"/>
    <col min="35" max="35" width="14.85546875" style="71" customWidth="1"/>
    <col min="36" max="36" width="11.140625" style="71" customWidth="1"/>
    <col min="37" max="37" width="8.85546875" style="71" customWidth="1"/>
    <col min="38" max="38" width="9.28515625" style="71" customWidth="1"/>
    <col min="39" max="39" width="12.140625" style="71" customWidth="1"/>
    <col min="40" max="42" width="7.140625" style="71" customWidth="1"/>
    <col min="43" max="43" width="8.42578125" style="71" customWidth="1"/>
    <col min="44" max="44" width="12.5703125" style="71" customWidth="1"/>
    <col min="45" max="46" width="3.42578125" style="71"/>
    <col min="47" max="58" width="6.140625" style="71" bestFit="1" customWidth="1"/>
    <col min="59" max="59" width="8.42578125" style="71" bestFit="1" customWidth="1"/>
    <col min="60" max="60" width="6.5703125" style="71" bestFit="1" customWidth="1"/>
    <col min="61" max="16384" width="3.42578125" style="71"/>
  </cols>
  <sheetData>
    <row r="1" spans="1:44" ht="15.75" customHeight="1">
      <c r="P1" s="102"/>
      <c r="Q1" s="102"/>
      <c r="V1" s="707" t="s">
        <v>110</v>
      </c>
      <c r="W1" s="707"/>
    </row>
    <row r="2" spans="1:44">
      <c r="AQ2" s="84"/>
      <c r="AR2" s="84"/>
    </row>
    <row r="3" spans="1:44">
      <c r="AQ3" s="84"/>
      <c r="AR3" s="84"/>
    </row>
    <row r="4" spans="1:44" s="337" customFormat="1" ht="72" customHeight="1">
      <c r="B4" s="103"/>
      <c r="C4" s="103"/>
      <c r="E4" s="692" t="s">
        <v>112</v>
      </c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  <c r="Q4" s="692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</row>
    <row r="5" spans="1:44" s="337" customFormat="1" ht="14.25" customHeight="1">
      <c r="B5" s="103"/>
      <c r="C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44" s="337" customFormat="1" ht="14.25" customHeight="1">
      <c r="B6" s="103"/>
      <c r="C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44" s="337" customFormat="1" ht="14.25" customHeight="1">
      <c r="A7" s="338"/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</row>
    <row r="8" spans="1:44" s="2" customFormat="1" ht="14.25" customHeight="1">
      <c r="A8" s="287"/>
      <c r="B8" s="118"/>
      <c r="C8" s="118"/>
      <c r="D8" s="118"/>
      <c r="AN8" s="691" t="s">
        <v>111</v>
      </c>
      <c r="AO8" s="691"/>
      <c r="AP8" s="691"/>
      <c r="AQ8" s="691"/>
      <c r="AR8" s="691"/>
    </row>
    <row r="9" spans="1:44" s="2" customFormat="1" ht="14.25" customHeight="1">
      <c r="A9" s="59"/>
    </row>
    <row r="10" spans="1:44" s="2" customFormat="1" ht="14.25" customHeight="1">
      <c r="A10" s="87"/>
      <c r="B10" s="693"/>
      <c r="C10" s="693"/>
      <c r="D10" s="693"/>
      <c r="E10" s="693"/>
    </row>
    <row r="12" spans="1:44" s="2" customFormat="1" ht="12.75">
      <c r="A12" s="339"/>
      <c r="B12" s="23"/>
      <c r="C12" s="118"/>
      <c r="W12" s="54" t="s">
        <v>3</v>
      </c>
      <c r="X12" s="274"/>
      <c r="Y12" s="274"/>
      <c r="AB12" s="13"/>
      <c r="AN12" s="86"/>
      <c r="AP12" s="44"/>
      <c r="AR12" s="54" t="s">
        <v>3</v>
      </c>
    </row>
    <row r="13" spans="1:44" s="2" customFormat="1" ht="15" customHeight="1">
      <c r="A13" s="700" t="s">
        <v>4</v>
      </c>
      <c r="B13" s="701" t="s">
        <v>5</v>
      </c>
      <c r="C13" s="704" t="s">
        <v>113</v>
      </c>
      <c r="D13" s="340"/>
      <c r="E13" s="3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340"/>
      <c r="R13" s="340"/>
      <c r="S13" s="140"/>
      <c r="T13" s="140"/>
      <c r="U13" s="140"/>
      <c r="V13" s="140"/>
      <c r="W13" s="341"/>
      <c r="X13" s="700" t="s">
        <v>4</v>
      </c>
      <c r="Y13" s="700" t="s">
        <v>5</v>
      </c>
      <c r="Z13" s="694" t="s">
        <v>114</v>
      </c>
      <c r="AA13" s="695"/>
      <c r="AB13" s="695"/>
      <c r="AC13" s="695"/>
      <c r="AD13" s="695"/>
      <c r="AE13" s="695"/>
      <c r="AF13" s="695"/>
      <c r="AG13" s="695"/>
      <c r="AH13" s="696"/>
      <c r="AI13" s="700" t="s">
        <v>115</v>
      </c>
      <c r="AJ13" s="700"/>
      <c r="AK13" s="700"/>
      <c r="AL13" s="700"/>
      <c r="AM13" s="700" t="s">
        <v>116</v>
      </c>
      <c r="AN13" s="700" t="s">
        <v>16</v>
      </c>
      <c r="AO13" s="700"/>
      <c r="AP13" s="700" t="s">
        <v>15</v>
      </c>
      <c r="AQ13" s="700"/>
      <c r="AR13" s="700" t="s">
        <v>17</v>
      </c>
    </row>
    <row r="14" spans="1:44" s="117" customFormat="1" ht="12.75" customHeight="1">
      <c r="A14" s="700"/>
      <c r="B14" s="708"/>
      <c r="C14" s="700"/>
      <c r="D14" s="700" t="s">
        <v>117</v>
      </c>
      <c r="E14" s="700" t="s">
        <v>118</v>
      </c>
      <c r="F14" s="697" t="s">
        <v>16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697" t="s">
        <v>15</v>
      </c>
      <c r="S14" s="74"/>
      <c r="T14" s="74"/>
      <c r="U14" s="74"/>
      <c r="V14" s="74"/>
      <c r="W14" s="78"/>
      <c r="X14" s="700"/>
      <c r="Y14" s="700"/>
      <c r="Z14" s="704" t="s">
        <v>15</v>
      </c>
      <c r="AA14" s="705"/>
      <c r="AB14" s="705"/>
      <c r="AC14" s="705"/>
      <c r="AD14" s="705"/>
      <c r="AE14" s="706"/>
      <c r="AF14" s="697" t="s">
        <v>17</v>
      </c>
      <c r="AG14" s="74"/>
      <c r="AH14" s="74"/>
      <c r="AI14" s="700"/>
      <c r="AJ14" s="700"/>
      <c r="AK14" s="700"/>
      <c r="AL14" s="700"/>
      <c r="AM14" s="700"/>
      <c r="AN14" s="700"/>
      <c r="AO14" s="700"/>
      <c r="AP14" s="700"/>
      <c r="AQ14" s="700"/>
      <c r="AR14" s="700"/>
    </row>
    <row r="15" spans="1:44" s="117" customFormat="1" ht="15" customHeight="1">
      <c r="A15" s="700"/>
      <c r="B15" s="708"/>
      <c r="C15" s="700"/>
      <c r="D15" s="700"/>
      <c r="E15" s="700"/>
      <c r="F15" s="699"/>
      <c r="G15" s="700" t="s">
        <v>117</v>
      </c>
      <c r="H15" s="700" t="s">
        <v>119</v>
      </c>
      <c r="I15" s="697" t="s">
        <v>120</v>
      </c>
      <c r="J15" s="137"/>
      <c r="K15" s="137"/>
      <c r="L15" s="697" t="s">
        <v>121</v>
      </c>
      <c r="M15" s="137"/>
      <c r="N15" s="137"/>
      <c r="O15" s="697" t="s">
        <v>122</v>
      </c>
      <c r="P15" s="137"/>
      <c r="Q15" s="26"/>
      <c r="R15" s="699"/>
      <c r="S15" s="700" t="s">
        <v>117</v>
      </c>
      <c r="T15" s="700" t="s">
        <v>119</v>
      </c>
      <c r="U15" s="697" t="s">
        <v>120</v>
      </c>
      <c r="V15" s="137"/>
      <c r="W15" s="342"/>
      <c r="X15" s="700"/>
      <c r="Y15" s="700"/>
      <c r="Z15" s="701" t="s">
        <v>121</v>
      </c>
      <c r="AA15" s="137"/>
      <c r="AB15" s="342"/>
      <c r="AC15" s="697" t="s">
        <v>122</v>
      </c>
      <c r="AD15" s="137"/>
      <c r="AE15" s="137"/>
      <c r="AF15" s="699"/>
      <c r="AG15" s="702"/>
      <c r="AH15" s="702"/>
      <c r="AI15" s="700"/>
      <c r="AJ15" s="700"/>
      <c r="AK15" s="700"/>
      <c r="AL15" s="700"/>
      <c r="AM15" s="700"/>
      <c r="AN15" s="700"/>
      <c r="AO15" s="700"/>
      <c r="AP15" s="700"/>
      <c r="AQ15" s="700"/>
      <c r="AR15" s="700"/>
    </row>
    <row r="16" spans="1:44" s="117" customFormat="1" ht="27.75" customHeight="1">
      <c r="A16" s="700"/>
      <c r="B16" s="702"/>
      <c r="C16" s="700"/>
      <c r="D16" s="700"/>
      <c r="E16" s="700"/>
      <c r="F16" s="698"/>
      <c r="G16" s="700"/>
      <c r="H16" s="700"/>
      <c r="I16" s="703"/>
      <c r="J16" s="24" t="s">
        <v>117</v>
      </c>
      <c r="K16" s="56" t="s">
        <v>119</v>
      </c>
      <c r="L16" s="698"/>
      <c r="M16" s="56" t="s">
        <v>117</v>
      </c>
      <c r="N16" s="56" t="s">
        <v>119</v>
      </c>
      <c r="O16" s="698"/>
      <c r="P16" s="24" t="s">
        <v>117</v>
      </c>
      <c r="Q16" s="56" t="s">
        <v>119</v>
      </c>
      <c r="R16" s="698"/>
      <c r="S16" s="700"/>
      <c r="T16" s="700"/>
      <c r="U16" s="698"/>
      <c r="V16" s="24" t="s">
        <v>117</v>
      </c>
      <c r="W16" s="24" t="s">
        <v>119</v>
      </c>
      <c r="X16" s="700"/>
      <c r="Y16" s="700"/>
      <c r="Z16" s="702"/>
      <c r="AA16" s="24" t="s">
        <v>117</v>
      </c>
      <c r="AB16" s="24" t="s">
        <v>119</v>
      </c>
      <c r="AC16" s="703"/>
      <c r="AD16" s="24" t="s">
        <v>117</v>
      </c>
      <c r="AE16" s="56" t="s">
        <v>119</v>
      </c>
      <c r="AF16" s="698"/>
      <c r="AG16" s="24" t="s">
        <v>117</v>
      </c>
      <c r="AH16" s="343" t="s">
        <v>119</v>
      </c>
      <c r="AI16" s="24" t="s">
        <v>123</v>
      </c>
      <c r="AJ16" s="24" t="s">
        <v>124</v>
      </c>
      <c r="AK16" s="24" t="s">
        <v>125</v>
      </c>
      <c r="AL16" s="24" t="s">
        <v>14</v>
      </c>
      <c r="AM16" s="700"/>
      <c r="AN16" s="343" t="s">
        <v>126</v>
      </c>
      <c r="AO16" s="343" t="s">
        <v>127</v>
      </c>
      <c r="AP16" s="327" t="s">
        <v>128</v>
      </c>
      <c r="AQ16" s="343" t="s">
        <v>129</v>
      </c>
      <c r="AR16" s="700"/>
    </row>
    <row r="17" spans="1:60" s="47" customFormat="1" ht="12.75">
      <c r="A17" s="100" t="s">
        <v>130</v>
      </c>
      <c r="B17" s="31" t="s">
        <v>32</v>
      </c>
      <c r="C17" s="432">
        <v>1</v>
      </c>
      <c r="D17" s="432">
        <v>2</v>
      </c>
      <c r="E17" s="432">
        <v>3</v>
      </c>
      <c r="F17" s="432">
        <v>4</v>
      </c>
      <c r="G17" s="432">
        <v>5</v>
      </c>
      <c r="H17" s="432">
        <v>6</v>
      </c>
      <c r="I17" s="432">
        <v>7</v>
      </c>
      <c r="J17" s="432">
        <v>8</v>
      </c>
      <c r="K17" s="432">
        <v>9</v>
      </c>
      <c r="L17" s="432">
        <v>10</v>
      </c>
      <c r="M17" s="432">
        <v>11</v>
      </c>
      <c r="N17" s="432">
        <v>12</v>
      </c>
      <c r="O17" s="432">
        <v>13</v>
      </c>
      <c r="P17" s="432">
        <v>14</v>
      </c>
      <c r="Q17" s="432">
        <v>15</v>
      </c>
      <c r="R17" s="432">
        <v>16</v>
      </c>
      <c r="S17" s="432">
        <v>17</v>
      </c>
      <c r="T17" s="432">
        <v>18</v>
      </c>
      <c r="U17" s="432">
        <v>19</v>
      </c>
      <c r="V17" s="432">
        <v>20</v>
      </c>
      <c r="W17" s="433">
        <v>21</v>
      </c>
      <c r="X17" s="100" t="s">
        <v>130</v>
      </c>
      <c r="Y17" s="31" t="s">
        <v>32</v>
      </c>
      <c r="Z17" s="432">
        <v>22</v>
      </c>
      <c r="AA17" s="432">
        <v>23</v>
      </c>
      <c r="AB17" s="432">
        <v>24</v>
      </c>
      <c r="AC17" s="432">
        <v>25</v>
      </c>
      <c r="AD17" s="432">
        <v>26</v>
      </c>
      <c r="AE17" s="432">
        <v>27</v>
      </c>
      <c r="AF17" s="432">
        <v>28</v>
      </c>
      <c r="AG17" s="432">
        <v>29</v>
      </c>
      <c r="AH17" s="432">
        <v>30</v>
      </c>
      <c r="AI17" s="432">
        <v>31</v>
      </c>
      <c r="AJ17" s="432">
        <v>32</v>
      </c>
      <c r="AK17" s="432">
        <v>33</v>
      </c>
      <c r="AL17" s="432">
        <v>34</v>
      </c>
      <c r="AM17" s="432">
        <v>35</v>
      </c>
      <c r="AN17" s="432">
        <v>36</v>
      </c>
      <c r="AO17" s="432">
        <v>37</v>
      </c>
      <c r="AP17" s="432">
        <v>38</v>
      </c>
      <c r="AQ17" s="432">
        <v>39</v>
      </c>
      <c r="AR17" s="433">
        <v>40</v>
      </c>
    </row>
    <row r="18" spans="1:60" s="47" customFormat="1" ht="12.75">
      <c r="A18" s="269" t="s">
        <v>33</v>
      </c>
      <c r="B18" s="433">
        <v>1</v>
      </c>
      <c r="C18" s="434">
        <f>+C19+C25+C32+C40+C44</f>
        <v>38294</v>
      </c>
      <c r="D18" s="434">
        <f t="shared" ref="D18:W18" si="0">+D19+D25+D32+D40+D44</f>
        <v>24179</v>
      </c>
      <c r="E18" s="434">
        <f t="shared" si="0"/>
        <v>14115</v>
      </c>
      <c r="F18" s="434">
        <f t="shared" si="0"/>
        <v>4460</v>
      </c>
      <c r="G18" s="434">
        <f t="shared" si="0"/>
        <v>2780</v>
      </c>
      <c r="H18" s="434">
        <f t="shared" si="0"/>
        <v>1680</v>
      </c>
      <c r="I18" s="434">
        <f t="shared" si="0"/>
        <v>1299</v>
      </c>
      <c r="J18" s="434">
        <f t="shared" si="0"/>
        <v>817</v>
      </c>
      <c r="K18" s="434">
        <f t="shared" si="0"/>
        <v>482</v>
      </c>
      <c r="L18" s="434">
        <f t="shared" si="0"/>
        <v>2564</v>
      </c>
      <c r="M18" s="434">
        <f t="shared" si="0"/>
        <v>1613</v>
      </c>
      <c r="N18" s="434">
        <f t="shared" si="0"/>
        <v>951</v>
      </c>
      <c r="O18" s="434">
        <f t="shared" si="0"/>
        <v>597</v>
      </c>
      <c r="P18" s="434">
        <f t="shared" si="0"/>
        <v>350</v>
      </c>
      <c r="Q18" s="434">
        <f t="shared" si="0"/>
        <v>247</v>
      </c>
      <c r="R18" s="434">
        <f t="shared" si="0"/>
        <v>33468</v>
      </c>
      <c r="S18" s="434">
        <f t="shared" si="0"/>
        <v>21181</v>
      </c>
      <c r="T18" s="434">
        <f t="shared" si="0"/>
        <v>12287</v>
      </c>
      <c r="U18" s="434">
        <f t="shared" si="0"/>
        <v>19649</v>
      </c>
      <c r="V18" s="434">
        <f t="shared" si="0"/>
        <v>11830</v>
      </c>
      <c r="W18" s="435">
        <f t="shared" si="0"/>
        <v>7819</v>
      </c>
      <c r="X18" s="269" t="s">
        <v>33</v>
      </c>
      <c r="Y18" s="433">
        <v>1</v>
      </c>
      <c r="Z18" s="434">
        <f>+Z19+Z25+Z32+Z40+Z44</f>
        <v>7058</v>
      </c>
      <c r="AA18" s="434">
        <f t="shared" ref="AA18:AR18" si="1">+AA19+AA25+AA32+AA40+AA44</f>
        <v>4803</v>
      </c>
      <c r="AB18" s="434">
        <f t="shared" si="1"/>
        <v>2255</v>
      </c>
      <c r="AC18" s="434">
        <f t="shared" si="1"/>
        <v>6761</v>
      </c>
      <c r="AD18" s="434">
        <f t="shared" si="1"/>
        <v>4548</v>
      </c>
      <c r="AE18" s="434">
        <f t="shared" si="1"/>
        <v>2213</v>
      </c>
      <c r="AF18" s="434">
        <f t="shared" si="1"/>
        <v>366</v>
      </c>
      <c r="AG18" s="434">
        <f t="shared" si="1"/>
        <v>218</v>
      </c>
      <c r="AH18" s="434">
        <f t="shared" si="1"/>
        <v>148</v>
      </c>
      <c r="AI18" s="434">
        <f t="shared" si="1"/>
        <v>27974</v>
      </c>
      <c r="AJ18" s="434">
        <f t="shared" si="1"/>
        <v>149</v>
      </c>
      <c r="AK18" s="434">
        <f t="shared" si="1"/>
        <v>10079</v>
      </c>
      <c r="AL18" s="434">
        <f t="shared" si="1"/>
        <v>92</v>
      </c>
      <c r="AM18" s="434">
        <f t="shared" si="1"/>
        <v>20124</v>
      </c>
      <c r="AN18" s="434">
        <f t="shared" si="1"/>
        <v>1990</v>
      </c>
      <c r="AO18" s="434">
        <f t="shared" si="1"/>
        <v>605</v>
      </c>
      <c r="AP18" s="434">
        <f t="shared" si="1"/>
        <v>6761</v>
      </c>
      <c r="AQ18" s="434">
        <f t="shared" si="1"/>
        <v>10402</v>
      </c>
      <c r="AR18" s="435">
        <f t="shared" si="1"/>
        <v>366</v>
      </c>
      <c r="AU18" s="516">
        <f>+C18-D18-E18</f>
        <v>0</v>
      </c>
      <c r="AV18" s="516">
        <f>+F19-G19-H19</f>
        <v>0</v>
      </c>
      <c r="AW18" s="516">
        <f>+I18-J18-K18</f>
        <v>0</v>
      </c>
      <c r="AX18" s="516">
        <f>+L18-M18-N18</f>
        <v>0</v>
      </c>
      <c r="AY18" s="516">
        <f>+L18-M18-N18</f>
        <v>0</v>
      </c>
      <c r="AZ18" s="516">
        <f>+O18-P18-Q18</f>
        <v>0</v>
      </c>
      <c r="BA18" s="516">
        <f>+R18-S18-T18</f>
        <v>0</v>
      </c>
      <c r="BB18" s="516">
        <f>+R18-S18-T18</f>
        <v>0</v>
      </c>
      <c r="BC18" s="516">
        <f>+U18-V18-W18</f>
        <v>0</v>
      </c>
      <c r="BD18" s="516">
        <f>+Z18-AA18-AB18</f>
        <v>0</v>
      </c>
      <c r="BE18" s="516">
        <f>+AC18-AD18-AE18</f>
        <v>0</v>
      </c>
      <c r="BF18" s="516">
        <f>+AF18-AG18-AH18</f>
        <v>0</v>
      </c>
      <c r="BG18" s="516">
        <f>+AI18+AJ18+AK18+AL18-C18</f>
        <v>0</v>
      </c>
      <c r="BH18" s="516">
        <f>+AM18-AN18-AO18-AP18-AQ18-AR18</f>
        <v>0</v>
      </c>
    </row>
    <row r="19" spans="1:60" s="47" customFormat="1" ht="12.75">
      <c r="A19" s="332" t="s">
        <v>34</v>
      </c>
      <c r="B19" s="433">
        <v>2</v>
      </c>
      <c r="C19" s="436">
        <f>SUM(C20:C24)</f>
        <v>3967</v>
      </c>
      <c r="D19" s="436">
        <f t="shared" ref="D19:W19" si="2">SUM(D20:D24)</f>
        <v>2245</v>
      </c>
      <c r="E19" s="436">
        <f t="shared" si="2"/>
        <v>1722</v>
      </c>
      <c r="F19" s="436">
        <f t="shared" si="2"/>
        <v>501</v>
      </c>
      <c r="G19" s="436">
        <f t="shared" si="2"/>
        <v>259</v>
      </c>
      <c r="H19" s="436">
        <f t="shared" si="2"/>
        <v>242</v>
      </c>
      <c r="I19" s="436">
        <f t="shared" si="2"/>
        <v>164</v>
      </c>
      <c r="J19" s="436">
        <f t="shared" si="2"/>
        <v>83</v>
      </c>
      <c r="K19" s="436">
        <f t="shared" si="2"/>
        <v>81</v>
      </c>
      <c r="L19" s="436">
        <f t="shared" si="2"/>
        <v>282</v>
      </c>
      <c r="M19" s="436">
        <f t="shared" si="2"/>
        <v>149</v>
      </c>
      <c r="N19" s="436">
        <f t="shared" si="2"/>
        <v>133</v>
      </c>
      <c r="O19" s="436">
        <f t="shared" si="2"/>
        <v>55</v>
      </c>
      <c r="P19" s="436">
        <f t="shared" si="2"/>
        <v>27</v>
      </c>
      <c r="Q19" s="436">
        <f t="shared" si="2"/>
        <v>28</v>
      </c>
      <c r="R19" s="436">
        <f t="shared" si="2"/>
        <v>3369</v>
      </c>
      <c r="S19" s="436">
        <f t="shared" si="2"/>
        <v>1973</v>
      </c>
      <c r="T19" s="436">
        <f t="shared" si="2"/>
        <v>1396</v>
      </c>
      <c r="U19" s="436">
        <f t="shared" si="2"/>
        <v>2022</v>
      </c>
      <c r="V19" s="436">
        <f t="shared" si="2"/>
        <v>1104</v>
      </c>
      <c r="W19" s="437">
        <f t="shared" si="2"/>
        <v>918</v>
      </c>
      <c r="X19" s="332" t="s">
        <v>34</v>
      </c>
      <c r="Y19" s="433">
        <v>2</v>
      </c>
      <c r="Z19" s="436">
        <f>SUM(Z20:Z24)</f>
        <v>623</v>
      </c>
      <c r="AA19" s="436">
        <f t="shared" ref="AA19:AR19" si="3">SUM(AA20:AA24)</f>
        <v>404</v>
      </c>
      <c r="AB19" s="436">
        <f t="shared" si="3"/>
        <v>219</v>
      </c>
      <c r="AC19" s="436">
        <f t="shared" si="3"/>
        <v>724</v>
      </c>
      <c r="AD19" s="436">
        <f t="shared" si="3"/>
        <v>465</v>
      </c>
      <c r="AE19" s="436">
        <f t="shared" si="3"/>
        <v>259</v>
      </c>
      <c r="AF19" s="436">
        <f t="shared" si="3"/>
        <v>97</v>
      </c>
      <c r="AG19" s="436">
        <f t="shared" si="3"/>
        <v>13</v>
      </c>
      <c r="AH19" s="436">
        <f t="shared" si="3"/>
        <v>84</v>
      </c>
      <c r="AI19" s="436">
        <f t="shared" si="3"/>
        <v>3878</v>
      </c>
      <c r="AJ19" s="436">
        <f t="shared" si="3"/>
        <v>0</v>
      </c>
      <c r="AK19" s="436">
        <f t="shared" si="3"/>
        <v>89</v>
      </c>
      <c r="AL19" s="436">
        <f t="shared" si="3"/>
        <v>0</v>
      </c>
      <c r="AM19" s="436">
        <f t="shared" si="3"/>
        <v>2325</v>
      </c>
      <c r="AN19" s="436">
        <f t="shared" si="3"/>
        <v>218</v>
      </c>
      <c r="AO19" s="436">
        <f t="shared" si="3"/>
        <v>55</v>
      </c>
      <c r="AP19" s="436">
        <f t="shared" si="3"/>
        <v>724</v>
      </c>
      <c r="AQ19" s="436">
        <f t="shared" si="3"/>
        <v>1231</v>
      </c>
      <c r="AR19" s="437">
        <f t="shared" si="3"/>
        <v>97</v>
      </c>
      <c r="AU19" s="516">
        <f t="shared" ref="AU19:AU55" si="4">+C19-D19-E19</f>
        <v>0</v>
      </c>
      <c r="AV19" s="516">
        <f t="shared" ref="AV19:AV55" si="5">+F20-G20-H20</f>
        <v>0</v>
      </c>
      <c r="AW19" s="516">
        <f t="shared" ref="AW19:AW55" si="6">+I19-J19-K19</f>
        <v>0</v>
      </c>
      <c r="AX19" s="516">
        <f t="shared" ref="AX19:AX55" si="7">+L19-M19-N19</f>
        <v>0</v>
      </c>
      <c r="AY19" s="516">
        <f t="shared" ref="AY19:AY55" si="8">+L19-M19-N19</f>
        <v>0</v>
      </c>
      <c r="AZ19" s="516">
        <f t="shared" ref="AZ19:AZ55" si="9">+O19-P19-Q19</f>
        <v>0</v>
      </c>
      <c r="BA19" s="516">
        <f t="shared" ref="BA19:BA55" si="10">+R19-S19-T19</f>
        <v>0</v>
      </c>
      <c r="BB19" s="516">
        <f t="shared" ref="BB19:BB55" si="11">+R19-S19-T19</f>
        <v>0</v>
      </c>
      <c r="BC19" s="516">
        <f t="shared" ref="BC19:BC55" si="12">+U19-V19-W19</f>
        <v>0</v>
      </c>
      <c r="BD19" s="516">
        <f t="shared" ref="BD19:BD55" si="13">+Z19-AA19-AB19</f>
        <v>0</v>
      </c>
      <c r="BE19" s="516">
        <f t="shared" ref="BE19:BE55" si="14">+AC19-AD19-AE19</f>
        <v>0</v>
      </c>
      <c r="BF19" s="516">
        <f t="shared" ref="BF19:BF55" si="15">+AF19-AG19-AH19</f>
        <v>0</v>
      </c>
      <c r="BG19" s="516">
        <f t="shared" ref="BG19:BG55" si="16">+AI19+AJ19+AK19+AL19-C19</f>
        <v>0</v>
      </c>
      <c r="BH19" s="516">
        <f t="shared" ref="BH19:BH55" si="17">+AM19-AN19-AO19-AP19-AQ19-AR19</f>
        <v>0</v>
      </c>
    </row>
    <row r="20" spans="1:60" s="47" customFormat="1" ht="12.75">
      <c r="A20" s="271" t="s">
        <v>35</v>
      </c>
      <c r="B20" s="433">
        <v>3</v>
      </c>
      <c r="C20" s="436">
        <f>+D20+E20</f>
        <v>700</v>
      </c>
      <c r="D20" s="438">
        <f>+G20+S20+AG20</f>
        <v>396</v>
      </c>
      <c r="E20" s="438">
        <f>+H20+T20+AH20</f>
        <v>304</v>
      </c>
      <c r="F20" s="439">
        <f>+I20+L20+O20</f>
        <v>0</v>
      </c>
      <c r="G20" s="439">
        <f t="shared" ref="G20:G24" si="18">+J20+M20+P20</f>
        <v>0</v>
      </c>
      <c r="H20" s="439">
        <f t="shared" ref="H20:H24" si="19">+K20+N20+Q20</f>
        <v>0</v>
      </c>
      <c r="I20" s="439">
        <f>+J20+K20</f>
        <v>0</v>
      </c>
      <c r="J20" s="439">
        <v>0</v>
      </c>
      <c r="K20" s="439">
        <v>0</v>
      </c>
      <c r="L20" s="439">
        <f>+M20+N20</f>
        <v>0</v>
      </c>
      <c r="M20" s="439">
        <v>0</v>
      </c>
      <c r="N20" s="439">
        <v>0</v>
      </c>
      <c r="O20" s="439">
        <f>+P20+Q20</f>
        <v>0</v>
      </c>
      <c r="P20" s="439">
        <v>0</v>
      </c>
      <c r="Q20" s="439">
        <v>0</v>
      </c>
      <c r="R20" s="439">
        <f>+U20+Z20+AC20</f>
        <v>700</v>
      </c>
      <c r="S20" s="439">
        <f t="shared" ref="S20:S24" si="20">+V20+AA20+AD20</f>
        <v>396</v>
      </c>
      <c r="T20" s="439">
        <f t="shared" ref="T20:T24" si="21">+W20+AB20+AE20</f>
        <v>304</v>
      </c>
      <c r="U20" s="439">
        <f>+V20+W20</f>
        <v>426</v>
      </c>
      <c r="V20" s="439">
        <v>204</v>
      </c>
      <c r="W20" s="440">
        <v>222</v>
      </c>
      <c r="X20" s="271" t="s">
        <v>35</v>
      </c>
      <c r="Y20" s="433">
        <v>3</v>
      </c>
      <c r="Z20" s="440">
        <f>+AA20+AB20</f>
        <v>115</v>
      </c>
      <c r="AA20" s="440">
        <v>82</v>
      </c>
      <c r="AB20" s="440">
        <v>33</v>
      </c>
      <c r="AC20" s="441">
        <f>+AD20+AE20</f>
        <v>159</v>
      </c>
      <c r="AD20" s="441">
        <v>110</v>
      </c>
      <c r="AE20" s="441">
        <v>49</v>
      </c>
      <c r="AF20" s="442">
        <f>+AG20+AH20</f>
        <v>0</v>
      </c>
      <c r="AG20" s="442">
        <v>0</v>
      </c>
      <c r="AH20" s="442">
        <v>0</v>
      </c>
      <c r="AI20" s="443">
        <v>700</v>
      </c>
      <c r="AJ20" s="443">
        <v>0</v>
      </c>
      <c r="AK20" s="443">
        <v>0</v>
      </c>
      <c r="AL20" s="443">
        <v>0</v>
      </c>
      <c r="AM20" s="443">
        <f>+AN20+AO20+AP20+AQ20+AR20</f>
        <v>463</v>
      </c>
      <c r="AN20" s="444">
        <v>0</v>
      </c>
      <c r="AO20" s="444">
        <v>0</v>
      </c>
      <c r="AP20" s="443">
        <v>159</v>
      </c>
      <c r="AQ20" s="443">
        <v>304</v>
      </c>
      <c r="AR20" s="443">
        <v>0</v>
      </c>
      <c r="AU20" s="516">
        <f t="shared" si="4"/>
        <v>0</v>
      </c>
      <c r="AV20" s="516">
        <f t="shared" si="5"/>
        <v>0</v>
      </c>
      <c r="AW20" s="516">
        <f t="shared" si="6"/>
        <v>0</v>
      </c>
      <c r="AX20" s="516">
        <f t="shared" si="7"/>
        <v>0</v>
      </c>
      <c r="AY20" s="516">
        <f t="shared" si="8"/>
        <v>0</v>
      </c>
      <c r="AZ20" s="516">
        <f t="shared" si="9"/>
        <v>0</v>
      </c>
      <c r="BA20" s="516">
        <f t="shared" si="10"/>
        <v>0</v>
      </c>
      <c r="BB20" s="516">
        <f t="shared" si="11"/>
        <v>0</v>
      </c>
      <c r="BC20" s="516">
        <f t="shared" si="12"/>
        <v>0</v>
      </c>
      <c r="BD20" s="516">
        <f t="shared" si="13"/>
        <v>0</v>
      </c>
      <c r="BE20" s="516">
        <f t="shared" si="14"/>
        <v>0</v>
      </c>
      <c r="BF20" s="516">
        <f t="shared" si="15"/>
        <v>0</v>
      </c>
      <c r="BG20" s="516">
        <f t="shared" si="16"/>
        <v>0</v>
      </c>
      <c r="BH20" s="516">
        <f t="shared" si="17"/>
        <v>0</v>
      </c>
    </row>
    <row r="21" spans="1:60" s="47" customFormat="1" ht="12.75">
      <c r="A21" s="271" t="s">
        <v>36</v>
      </c>
      <c r="B21" s="433">
        <v>4</v>
      </c>
      <c r="C21" s="436">
        <f t="shared" ref="C21:C24" si="22">+D21+E21</f>
        <v>358</v>
      </c>
      <c r="D21" s="438">
        <f t="shared" ref="D21:E24" si="23">+G21+S21+AG21</f>
        <v>200</v>
      </c>
      <c r="E21" s="438">
        <f t="shared" si="23"/>
        <v>158</v>
      </c>
      <c r="F21" s="439">
        <f t="shared" ref="F21:F24" si="24">+I21+L21+O21</f>
        <v>0</v>
      </c>
      <c r="G21" s="439">
        <f t="shared" si="18"/>
        <v>0</v>
      </c>
      <c r="H21" s="439">
        <f t="shared" si="19"/>
        <v>0</v>
      </c>
      <c r="I21" s="439">
        <f t="shared" ref="I21:I24" si="25">+J21+K21</f>
        <v>0</v>
      </c>
      <c r="J21" s="439">
        <v>0</v>
      </c>
      <c r="K21" s="439">
        <v>0</v>
      </c>
      <c r="L21" s="439">
        <f t="shared" ref="L21:L24" si="26">+M21+N21</f>
        <v>0</v>
      </c>
      <c r="M21" s="439">
        <v>0</v>
      </c>
      <c r="N21" s="439">
        <v>0</v>
      </c>
      <c r="O21" s="439">
        <f t="shared" ref="O21:O24" si="27">+P21+Q21</f>
        <v>0</v>
      </c>
      <c r="P21" s="439">
        <v>0</v>
      </c>
      <c r="Q21" s="439">
        <v>0</v>
      </c>
      <c r="R21" s="439">
        <f t="shared" ref="R21:R23" si="28">+U21+Z21+AC21</f>
        <v>358</v>
      </c>
      <c r="S21" s="439">
        <f t="shared" si="20"/>
        <v>200</v>
      </c>
      <c r="T21" s="439">
        <f t="shared" si="21"/>
        <v>158</v>
      </c>
      <c r="U21" s="439">
        <f t="shared" ref="U21:U24" si="29">+V21+W21</f>
        <v>190</v>
      </c>
      <c r="V21" s="439">
        <v>98</v>
      </c>
      <c r="W21" s="445">
        <v>92</v>
      </c>
      <c r="X21" s="271" t="s">
        <v>36</v>
      </c>
      <c r="Y21" s="433">
        <v>4</v>
      </c>
      <c r="Z21" s="440">
        <f t="shared" ref="Z21:Z24" si="30">+AA21+AB21</f>
        <v>67</v>
      </c>
      <c r="AA21" s="440">
        <v>39</v>
      </c>
      <c r="AB21" s="440">
        <v>28</v>
      </c>
      <c r="AC21" s="441">
        <f t="shared" ref="AC21:AC24" si="31">+AD21+AE21</f>
        <v>101</v>
      </c>
      <c r="AD21" s="441">
        <v>63</v>
      </c>
      <c r="AE21" s="441">
        <v>38</v>
      </c>
      <c r="AF21" s="442">
        <f t="shared" ref="AF21:AF24" si="32">+AG21+AH21</f>
        <v>0</v>
      </c>
      <c r="AG21" s="442">
        <v>0</v>
      </c>
      <c r="AH21" s="442">
        <v>0</v>
      </c>
      <c r="AI21" s="443">
        <v>358</v>
      </c>
      <c r="AJ21" s="443">
        <v>0</v>
      </c>
      <c r="AK21" s="443">
        <v>0</v>
      </c>
      <c r="AL21" s="443">
        <v>0</v>
      </c>
      <c r="AM21" s="443">
        <f t="shared" ref="AM21:AM24" si="33">+AN21+AO21+AP21+AQ21+AR21</f>
        <v>188</v>
      </c>
      <c r="AN21" s="444">
        <v>0</v>
      </c>
      <c r="AO21" s="444">
        <v>0</v>
      </c>
      <c r="AP21" s="443">
        <v>101</v>
      </c>
      <c r="AQ21" s="443">
        <v>87</v>
      </c>
      <c r="AR21" s="443">
        <v>0</v>
      </c>
      <c r="AU21" s="516">
        <f t="shared" si="4"/>
        <v>0</v>
      </c>
      <c r="AV21" s="516">
        <f t="shared" si="5"/>
        <v>0</v>
      </c>
      <c r="AW21" s="516">
        <f t="shared" si="6"/>
        <v>0</v>
      </c>
      <c r="AX21" s="516">
        <f t="shared" si="7"/>
        <v>0</v>
      </c>
      <c r="AY21" s="516">
        <f t="shared" si="8"/>
        <v>0</v>
      </c>
      <c r="AZ21" s="516">
        <f t="shared" si="9"/>
        <v>0</v>
      </c>
      <c r="BA21" s="516">
        <f t="shared" si="10"/>
        <v>0</v>
      </c>
      <c r="BB21" s="516">
        <f t="shared" si="11"/>
        <v>0</v>
      </c>
      <c r="BC21" s="516">
        <f t="shared" si="12"/>
        <v>0</v>
      </c>
      <c r="BD21" s="516">
        <f t="shared" si="13"/>
        <v>0</v>
      </c>
      <c r="BE21" s="516">
        <f t="shared" si="14"/>
        <v>0</v>
      </c>
      <c r="BF21" s="516">
        <f t="shared" si="15"/>
        <v>0</v>
      </c>
      <c r="BG21" s="516">
        <f t="shared" si="16"/>
        <v>0</v>
      </c>
      <c r="BH21" s="516">
        <f t="shared" si="17"/>
        <v>0</v>
      </c>
    </row>
    <row r="22" spans="1:60" s="47" customFormat="1" ht="12.75">
      <c r="A22" s="271" t="s">
        <v>37</v>
      </c>
      <c r="B22" s="433">
        <v>5</v>
      </c>
      <c r="C22" s="436">
        <f t="shared" si="22"/>
        <v>849</v>
      </c>
      <c r="D22" s="438">
        <f t="shared" si="23"/>
        <v>460</v>
      </c>
      <c r="E22" s="438">
        <f t="shared" si="23"/>
        <v>389</v>
      </c>
      <c r="F22" s="439">
        <f t="shared" si="24"/>
        <v>71</v>
      </c>
      <c r="G22" s="439">
        <f t="shared" si="18"/>
        <v>32</v>
      </c>
      <c r="H22" s="439">
        <f t="shared" si="19"/>
        <v>39</v>
      </c>
      <c r="I22" s="439">
        <f t="shared" si="25"/>
        <v>22</v>
      </c>
      <c r="J22" s="439">
        <v>14</v>
      </c>
      <c r="K22" s="439">
        <v>8</v>
      </c>
      <c r="L22" s="439">
        <f t="shared" si="26"/>
        <v>49</v>
      </c>
      <c r="M22" s="439">
        <v>18</v>
      </c>
      <c r="N22" s="439">
        <v>31</v>
      </c>
      <c r="O22" s="439">
        <f t="shared" si="27"/>
        <v>0</v>
      </c>
      <c r="P22" s="439">
        <v>0</v>
      </c>
      <c r="Q22" s="439">
        <v>0</v>
      </c>
      <c r="R22" s="439">
        <f t="shared" si="28"/>
        <v>729</v>
      </c>
      <c r="S22" s="439">
        <f t="shared" si="20"/>
        <v>418</v>
      </c>
      <c r="T22" s="439">
        <f t="shared" si="21"/>
        <v>311</v>
      </c>
      <c r="U22" s="439">
        <f t="shared" si="29"/>
        <v>480</v>
      </c>
      <c r="V22" s="439">
        <v>258</v>
      </c>
      <c r="W22" s="440">
        <v>222</v>
      </c>
      <c r="X22" s="271" t="s">
        <v>37</v>
      </c>
      <c r="Y22" s="433">
        <v>5</v>
      </c>
      <c r="Z22" s="440">
        <f t="shared" si="30"/>
        <v>124</v>
      </c>
      <c r="AA22" s="440">
        <v>79</v>
      </c>
      <c r="AB22" s="440">
        <v>45</v>
      </c>
      <c r="AC22" s="441">
        <f t="shared" si="31"/>
        <v>125</v>
      </c>
      <c r="AD22" s="441">
        <v>81</v>
      </c>
      <c r="AE22" s="441">
        <v>44</v>
      </c>
      <c r="AF22" s="442">
        <f t="shared" si="32"/>
        <v>49</v>
      </c>
      <c r="AG22" s="442">
        <v>10</v>
      </c>
      <c r="AH22" s="442">
        <v>39</v>
      </c>
      <c r="AI22" s="443">
        <v>760</v>
      </c>
      <c r="AJ22" s="443">
        <v>0</v>
      </c>
      <c r="AK22" s="443">
        <v>89</v>
      </c>
      <c r="AL22" s="443">
        <v>0</v>
      </c>
      <c r="AM22" s="443">
        <f t="shared" si="33"/>
        <v>520</v>
      </c>
      <c r="AN22" s="444">
        <v>45</v>
      </c>
      <c r="AO22" s="444">
        <v>0</v>
      </c>
      <c r="AP22" s="443">
        <v>125</v>
      </c>
      <c r="AQ22" s="443">
        <v>301</v>
      </c>
      <c r="AR22" s="443">
        <v>49</v>
      </c>
      <c r="AU22" s="516">
        <f t="shared" si="4"/>
        <v>0</v>
      </c>
      <c r="AV22" s="516">
        <f t="shared" si="5"/>
        <v>0</v>
      </c>
      <c r="AW22" s="516">
        <f t="shared" si="6"/>
        <v>0</v>
      </c>
      <c r="AX22" s="516">
        <f t="shared" si="7"/>
        <v>0</v>
      </c>
      <c r="AY22" s="516">
        <f t="shared" si="8"/>
        <v>0</v>
      </c>
      <c r="AZ22" s="516">
        <f t="shared" si="9"/>
        <v>0</v>
      </c>
      <c r="BA22" s="516">
        <f t="shared" si="10"/>
        <v>0</v>
      </c>
      <c r="BB22" s="516">
        <f t="shared" si="11"/>
        <v>0</v>
      </c>
      <c r="BC22" s="516">
        <f t="shared" si="12"/>
        <v>0</v>
      </c>
      <c r="BD22" s="516">
        <f t="shared" si="13"/>
        <v>0</v>
      </c>
      <c r="BE22" s="516">
        <f t="shared" si="14"/>
        <v>0</v>
      </c>
      <c r="BF22" s="516">
        <f t="shared" si="15"/>
        <v>0</v>
      </c>
      <c r="BG22" s="516">
        <f t="shared" si="16"/>
        <v>0</v>
      </c>
      <c r="BH22" s="516">
        <f t="shared" si="17"/>
        <v>0</v>
      </c>
    </row>
    <row r="23" spans="1:60" s="47" customFormat="1" ht="12.75">
      <c r="A23" s="271" t="s">
        <v>38</v>
      </c>
      <c r="B23" s="433">
        <v>6</v>
      </c>
      <c r="C23" s="436">
        <f t="shared" si="22"/>
        <v>848</v>
      </c>
      <c r="D23" s="438">
        <f t="shared" si="23"/>
        <v>466</v>
      </c>
      <c r="E23" s="438">
        <f t="shared" si="23"/>
        <v>382</v>
      </c>
      <c r="F23" s="439">
        <f t="shared" si="24"/>
        <v>163</v>
      </c>
      <c r="G23" s="439">
        <f t="shared" si="18"/>
        <v>82</v>
      </c>
      <c r="H23" s="439">
        <f t="shared" si="19"/>
        <v>81</v>
      </c>
      <c r="I23" s="439">
        <f t="shared" si="25"/>
        <v>35</v>
      </c>
      <c r="J23" s="439">
        <v>10</v>
      </c>
      <c r="K23" s="439">
        <v>25</v>
      </c>
      <c r="L23" s="439">
        <f t="shared" si="26"/>
        <v>128</v>
      </c>
      <c r="M23" s="439">
        <v>72</v>
      </c>
      <c r="N23" s="439">
        <v>56</v>
      </c>
      <c r="O23" s="439">
        <f t="shared" si="27"/>
        <v>0</v>
      </c>
      <c r="P23" s="439">
        <v>0</v>
      </c>
      <c r="Q23" s="439">
        <v>0</v>
      </c>
      <c r="R23" s="439">
        <f t="shared" si="28"/>
        <v>637</v>
      </c>
      <c r="S23" s="439">
        <f t="shared" si="20"/>
        <v>381</v>
      </c>
      <c r="T23" s="439">
        <f t="shared" si="21"/>
        <v>256</v>
      </c>
      <c r="U23" s="439">
        <f t="shared" si="29"/>
        <v>308</v>
      </c>
      <c r="V23" s="439">
        <v>178</v>
      </c>
      <c r="W23" s="440">
        <v>130</v>
      </c>
      <c r="X23" s="271" t="s">
        <v>38</v>
      </c>
      <c r="Y23" s="433">
        <v>6</v>
      </c>
      <c r="Z23" s="440">
        <f t="shared" si="30"/>
        <v>152</v>
      </c>
      <c r="AA23" s="440">
        <v>96</v>
      </c>
      <c r="AB23" s="440">
        <v>56</v>
      </c>
      <c r="AC23" s="441">
        <f t="shared" si="31"/>
        <v>177</v>
      </c>
      <c r="AD23" s="441">
        <v>107</v>
      </c>
      <c r="AE23" s="441">
        <v>70</v>
      </c>
      <c r="AF23" s="442">
        <f t="shared" si="32"/>
        <v>48</v>
      </c>
      <c r="AG23" s="442">
        <v>3</v>
      </c>
      <c r="AH23" s="442">
        <v>45</v>
      </c>
      <c r="AI23" s="443">
        <v>848</v>
      </c>
      <c r="AJ23" s="443">
        <v>0</v>
      </c>
      <c r="AK23" s="443">
        <v>0</v>
      </c>
      <c r="AL23" s="443">
        <v>0</v>
      </c>
      <c r="AM23" s="443">
        <f t="shared" si="33"/>
        <v>458</v>
      </c>
      <c r="AN23" s="444">
        <v>128</v>
      </c>
      <c r="AO23" s="444">
        <v>0</v>
      </c>
      <c r="AP23" s="443">
        <v>177</v>
      </c>
      <c r="AQ23" s="443">
        <v>105</v>
      </c>
      <c r="AR23" s="443">
        <v>48</v>
      </c>
      <c r="AU23" s="516">
        <f t="shared" si="4"/>
        <v>0</v>
      </c>
      <c r="AV23" s="516">
        <f t="shared" si="5"/>
        <v>0</v>
      </c>
      <c r="AW23" s="516">
        <f t="shared" si="6"/>
        <v>0</v>
      </c>
      <c r="AX23" s="516">
        <f t="shared" si="7"/>
        <v>0</v>
      </c>
      <c r="AY23" s="516">
        <f t="shared" si="8"/>
        <v>0</v>
      </c>
      <c r="AZ23" s="516">
        <f t="shared" si="9"/>
        <v>0</v>
      </c>
      <c r="BA23" s="516">
        <f t="shared" si="10"/>
        <v>0</v>
      </c>
      <c r="BB23" s="516">
        <f t="shared" si="11"/>
        <v>0</v>
      </c>
      <c r="BC23" s="516">
        <f t="shared" si="12"/>
        <v>0</v>
      </c>
      <c r="BD23" s="516">
        <f t="shared" si="13"/>
        <v>0</v>
      </c>
      <c r="BE23" s="516">
        <f t="shared" si="14"/>
        <v>0</v>
      </c>
      <c r="BF23" s="516">
        <f t="shared" si="15"/>
        <v>0</v>
      </c>
      <c r="BG23" s="516">
        <f t="shared" si="16"/>
        <v>0</v>
      </c>
      <c r="BH23" s="516">
        <f t="shared" si="17"/>
        <v>0</v>
      </c>
    </row>
    <row r="24" spans="1:60" s="47" customFormat="1" ht="12.75">
      <c r="A24" s="271" t="s">
        <v>39</v>
      </c>
      <c r="B24" s="433">
        <v>7</v>
      </c>
      <c r="C24" s="436">
        <f t="shared" si="22"/>
        <v>1212</v>
      </c>
      <c r="D24" s="438">
        <f t="shared" si="23"/>
        <v>723</v>
      </c>
      <c r="E24" s="438">
        <f t="shared" si="23"/>
        <v>489</v>
      </c>
      <c r="F24" s="439">
        <f t="shared" si="24"/>
        <v>267</v>
      </c>
      <c r="G24" s="439">
        <f t="shared" si="18"/>
        <v>145</v>
      </c>
      <c r="H24" s="439">
        <f t="shared" si="19"/>
        <v>122</v>
      </c>
      <c r="I24" s="439">
        <f t="shared" si="25"/>
        <v>107</v>
      </c>
      <c r="J24" s="439">
        <v>59</v>
      </c>
      <c r="K24" s="439">
        <v>48</v>
      </c>
      <c r="L24" s="439">
        <f t="shared" si="26"/>
        <v>105</v>
      </c>
      <c r="M24" s="439">
        <v>59</v>
      </c>
      <c r="N24" s="439">
        <v>46</v>
      </c>
      <c r="O24" s="439">
        <f t="shared" si="27"/>
        <v>55</v>
      </c>
      <c r="P24" s="439">
        <v>27</v>
      </c>
      <c r="Q24" s="439">
        <v>28</v>
      </c>
      <c r="R24" s="439">
        <f>+U24+Z24+AC24</f>
        <v>945</v>
      </c>
      <c r="S24" s="439">
        <f t="shared" si="20"/>
        <v>578</v>
      </c>
      <c r="T24" s="439">
        <f t="shared" si="21"/>
        <v>367</v>
      </c>
      <c r="U24" s="439">
        <f t="shared" si="29"/>
        <v>618</v>
      </c>
      <c r="V24" s="439">
        <v>366</v>
      </c>
      <c r="W24" s="440">
        <v>252</v>
      </c>
      <c r="X24" s="271" t="s">
        <v>39</v>
      </c>
      <c r="Y24" s="433">
        <v>7</v>
      </c>
      <c r="Z24" s="440">
        <f t="shared" si="30"/>
        <v>165</v>
      </c>
      <c r="AA24" s="440">
        <v>108</v>
      </c>
      <c r="AB24" s="440">
        <v>57</v>
      </c>
      <c r="AC24" s="441">
        <f t="shared" si="31"/>
        <v>162</v>
      </c>
      <c r="AD24" s="441">
        <v>104</v>
      </c>
      <c r="AE24" s="441">
        <v>58</v>
      </c>
      <c r="AF24" s="442">
        <f t="shared" si="32"/>
        <v>0</v>
      </c>
      <c r="AG24" s="442">
        <v>0</v>
      </c>
      <c r="AH24" s="442">
        <v>0</v>
      </c>
      <c r="AI24" s="443">
        <v>1212</v>
      </c>
      <c r="AJ24" s="443">
        <v>0</v>
      </c>
      <c r="AK24" s="443">
        <v>0</v>
      </c>
      <c r="AL24" s="443">
        <v>0</v>
      </c>
      <c r="AM24" s="443">
        <f t="shared" si="33"/>
        <v>696</v>
      </c>
      <c r="AN24" s="444">
        <v>45</v>
      </c>
      <c r="AO24" s="444">
        <v>55</v>
      </c>
      <c r="AP24" s="443">
        <v>162</v>
      </c>
      <c r="AQ24" s="443">
        <v>434</v>
      </c>
      <c r="AR24" s="443">
        <v>0</v>
      </c>
      <c r="AU24" s="516">
        <f t="shared" si="4"/>
        <v>0</v>
      </c>
      <c r="AV24" s="516">
        <f t="shared" si="5"/>
        <v>0</v>
      </c>
      <c r="AW24" s="516">
        <f t="shared" si="6"/>
        <v>0</v>
      </c>
      <c r="AX24" s="516">
        <f t="shared" si="7"/>
        <v>0</v>
      </c>
      <c r="AY24" s="516">
        <f t="shared" si="8"/>
        <v>0</v>
      </c>
      <c r="AZ24" s="516">
        <f t="shared" si="9"/>
        <v>0</v>
      </c>
      <c r="BA24" s="516">
        <f t="shared" si="10"/>
        <v>0</v>
      </c>
      <c r="BB24" s="516">
        <f t="shared" si="11"/>
        <v>0</v>
      </c>
      <c r="BC24" s="516">
        <f t="shared" si="12"/>
        <v>0</v>
      </c>
      <c r="BD24" s="516">
        <f t="shared" si="13"/>
        <v>0</v>
      </c>
      <c r="BE24" s="516">
        <f t="shared" si="14"/>
        <v>0</v>
      </c>
      <c r="BF24" s="516">
        <f t="shared" si="15"/>
        <v>0</v>
      </c>
      <c r="BG24" s="516">
        <f t="shared" si="16"/>
        <v>0</v>
      </c>
      <c r="BH24" s="516">
        <f t="shared" si="17"/>
        <v>0</v>
      </c>
    </row>
    <row r="25" spans="1:60" s="47" customFormat="1" ht="12.75">
      <c r="A25" s="332" t="s">
        <v>40</v>
      </c>
      <c r="B25" s="433">
        <v>8</v>
      </c>
      <c r="C25" s="436">
        <f>SUM(C26:C31)</f>
        <v>5727</v>
      </c>
      <c r="D25" s="436">
        <f t="shared" ref="D25:W25" si="34">SUM(D26:D31)</f>
        <v>3340</v>
      </c>
      <c r="E25" s="436">
        <f t="shared" si="34"/>
        <v>2387</v>
      </c>
      <c r="F25" s="436">
        <f t="shared" si="34"/>
        <v>330</v>
      </c>
      <c r="G25" s="436">
        <f t="shared" si="34"/>
        <v>187</v>
      </c>
      <c r="H25" s="436">
        <f t="shared" si="34"/>
        <v>143</v>
      </c>
      <c r="I25" s="436">
        <f t="shared" si="34"/>
        <v>96</v>
      </c>
      <c r="J25" s="436">
        <f t="shared" si="34"/>
        <v>66</v>
      </c>
      <c r="K25" s="436">
        <f t="shared" si="34"/>
        <v>30</v>
      </c>
      <c r="L25" s="436">
        <f t="shared" si="34"/>
        <v>234</v>
      </c>
      <c r="M25" s="436">
        <f t="shared" si="34"/>
        <v>121</v>
      </c>
      <c r="N25" s="436">
        <f t="shared" si="34"/>
        <v>113</v>
      </c>
      <c r="O25" s="436">
        <f t="shared" si="34"/>
        <v>0</v>
      </c>
      <c r="P25" s="436">
        <f t="shared" si="34"/>
        <v>0</v>
      </c>
      <c r="Q25" s="436">
        <f t="shared" si="34"/>
        <v>0</v>
      </c>
      <c r="R25" s="436">
        <f t="shared" si="34"/>
        <v>5380</v>
      </c>
      <c r="S25" s="436">
        <f t="shared" si="34"/>
        <v>3138</v>
      </c>
      <c r="T25" s="436">
        <f t="shared" si="34"/>
        <v>2242</v>
      </c>
      <c r="U25" s="436">
        <f t="shared" si="34"/>
        <v>3677</v>
      </c>
      <c r="V25" s="436">
        <f t="shared" si="34"/>
        <v>2006</v>
      </c>
      <c r="W25" s="437">
        <f t="shared" si="34"/>
        <v>1671</v>
      </c>
      <c r="X25" s="332" t="s">
        <v>40</v>
      </c>
      <c r="Y25" s="433">
        <v>8</v>
      </c>
      <c r="Z25" s="436">
        <f>SUM(Z26:Z31)</f>
        <v>836</v>
      </c>
      <c r="AA25" s="436">
        <f t="shared" ref="AA25:AR25" si="35">SUM(AA26:AA31)</f>
        <v>549</v>
      </c>
      <c r="AB25" s="436">
        <f t="shared" si="35"/>
        <v>287</v>
      </c>
      <c r="AC25" s="436">
        <f t="shared" si="35"/>
        <v>867</v>
      </c>
      <c r="AD25" s="436">
        <f t="shared" si="35"/>
        <v>583</v>
      </c>
      <c r="AE25" s="436">
        <f t="shared" si="35"/>
        <v>284</v>
      </c>
      <c r="AF25" s="436">
        <f t="shared" si="35"/>
        <v>17</v>
      </c>
      <c r="AG25" s="436">
        <f t="shared" si="35"/>
        <v>15</v>
      </c>
      <c r="AH25" s="436">
        <f t="shared" si="35"/>
        <v>2</v>
      </c>
      <c r="AI25" s="436">
        <f t="shared" si="35"/>
        <v>5619</v>
      </c>
      <c r="AJ25" s="436">
        <f t="shared" si="35"/>
        <v>3</v>
      </c>
      <c r="AK25" s="436">
        <f t="shared" si="35"/>
        <v>105</v>
      </c>
      <c r="AL25" s="436">
        <f t="shared" si="35"/>
        <v>0</v>
      </c>
      <c r="AM25" s="436">
        <f t="shared" si="35"/>
        <v>3552</v>
      </c>
      <c r="AN25" s="436">
        <f t="shared" si="35"/>
        <v>176</v>
      </c>
      <c r="AO25" s="436">
        <f t="shared" si="35"/>
        <v>0</v>
      </c>
      <c r="AP25" s="436">
        <f t="shared" si="35"/>
        <v>867</v>
      </c>
      <c r="AQ25" s="436">
        <f t="shared" si="35"/>
        <v>2492</v>
      </c>
      <c r="AR25" s="437">
        <f t="shared" si="35"/>
        <v>17</v>
      </c>
      <c r="AU25" s="516">
        <f t="shared" si="4"/>
        <v>0</v>
      </c>
      <c r="AV25" s="516">
        <f t="shared" si="5"/>
        <v>0</v>
      </c>
      <c r="AW25" s="516">
        <f t="shared" si="6"/>
        <v>0</v>
      </c>
      <c r="AX25" s="516">
        <f t="shared" si="7"/>
        <v>0</v>
      </c>
      <c r="AY25" s="516">
        <f t="shared" si="8"/>
        <v>0</v>
      </c>
      <c r="AZ25" s="516">
        <f t="shared" si="9"/>
        <v>0</v>
      </c>
      <c r="BA25" s="516">
        <f t="shared" si="10"/>
        <v>0</v>
      </c>
      <c r="BB25" s="516">
        <f t="shared" si="11"/>
        <v>0</v>
      </c>
      <c r="BC25" s="516">
        <f t="shared" si="12"/>
        <v>0</v>
      </c>
      <c r="BD25" s="516">
        <f t="shared" si="13"/>
        <v>0</v>
      </c>
      <c r="BE25" s="516">
        <f t="shared" si="14"/>
        <v>0</v>
      </c>
      <c r="BF25" s="516">
        <f t="shared" si="15"/>
        <v>0</v>
      </c>
      <c r="BG25" s="516">
        <f t="shared" si="16"/>
        <v>0</v>
      </c>
      <c r="BH25" s="516">
        <f t="shared" si="17"/>
        <v>0</v>
      </c>
    </row>
    <row r="26" spans="1:60" s="47" customFormat="1" ht="12.75">
      <c r="A26" s="271" t="s">
        <v>41</v>
      </c>
      <c r="B26" s="433">
        <v>9</v>
      </c>
      <c r="C26" s="436">
        <f>+D26+E26</f>
        <v>1289</v>
      </c>
      <c r="D26" s="438">
        <f>+G26+S26+AG26</f>
        <v>730</v>
      </c>
      <c r="E26" s="438">
        <f>+H26+T26+AH26</f>
        <v>559</v>
      </c>
      <c r="F26" s="439">
        <f>+I26+L26+O26</f>
        <v>94</v>
      </c>
      <c r="G26" s="439">
        <f>+J26+M26+P26</f>
        <v>62</v>
      </c>
      <c r="H26" s="439">
        <f>+K26+N26+Q26</f>
        <v>32</v>
      </c>
      <c r="I26" s="439">
        <f>+J26+K26</f>
        <v>30</v>
      </c>
      <c r="J26" s="439">
        <v>19</v>
      </c>
      <c r="K26" s="439">
        <v>11</v>
      </c>
      <c r="L26" s="439">
        <f>+M26+N26</f>
        <v>64</v>
      </c>
      <c r="M26" s="439">
        <v>43</v>
      </c>
      <c r="N26" s="439">
        <v>21</v>
      </c>
      <c r="O26" s="439">
        <f>+P26+Q26</f>
        <v>0</v>
      </c>
      <c r="P26" s="439">
        <v>0</v>
      </c>
      <c r="Q26" s="439">
        <v>0</v>
      </c>
      <c r="R26" s="439">
        <f>+U26+Z26+AC26</f>
        <v>1178</v>
      </c>
      <c r="S26" s="439">
        <f>+V26+AA26+AD26</f>
        <v>653</v>
      </c>
      <c r="T26" s="439">
        <f>+W26+AB26+AE26</f>
        <v>525</v>
      </c>
      <c r="U26" s="439">
        <f>+V26+W26</f>
        <v>1038</v>
      </c>
      <c r="V26" s="439">
        <v>566</v>
      </c>
      <c r="W26" s="440">
        <v>472</v>
      </c>
      <c r="X26" s="271" t="s">
        <v>41</v>
      </c>
      <c r="Y26" s="433">
        <v>9</v>
      </c>
      <c r="Z26" s="440">
        <f>+AA26+AB26</f>
        <v>58</v>
      </c>
      <c r="AA26" s="440">
        <v>32</v>
      </c>
      <c r="AB26" s="440">
        <v>26</v>
      </c>
      <c r="AC26" s="441">
        <f>+AD26+AE26</f>
        <v>82</v>
      </c>
      <c r="AD26" s="441">
        <v>55</v>
      </c>
      <c r="AE26" s="441">
        <v>27</v>
      </c>
      <c r="AF26" s="442">
        <f>+AG26+AH26</f>
        <v>17</v>
      </c>
      <c r="AG26" s="442">
        <v>15</v>
      </c>
      <c r="AH26" s="442">
        <v>2</v>
      </c>
      <c r="AI26" s="443">
        <v>1289</v>
      </c>
      <c r="AJ26" s="443">
        <v>0</v>
      </c>
      <c r="AK26" s="443">
        <v>0</v>
      </c>
      <c r="AL26" s="443">
        <v>0</v>
      </c>
      <c r="AM26" s="443">
        <f>+AN26+AO26+AP26+AQ26+AR26</f>
        <v>1054</v>
      </c>
      <c r="AN26" s="444">
        <v>31</v>
      </c>
      <c r="AO26" s="444">
        <v>0</v>
      </c>
      <c r="AP26" s="443">
        <v>82</v>
      </c>
      <c r="AQ26" s="443">
        <v>924</v>
      </c>
      <c r="AR26" s="443">
        <v>17</v>
      </c>
      <c r="AU26" s="516">
        <f t="shared" si="4"/>
        <v>0</v>
      </c>
      <c r="AV26" s="516">
        <f t="shared" si="5"/>
        <v>0</v>
      </c>
      <c r="AW26" s="516">
        <f t="shared" si="6"/>
        <v>0</v>
      </c>
      <c r="AX26" s="516">
        <f t="shared" si="7"/>
        <v>0</v>
      </c>
      <c r="AY26" s="516">
        <f t="shared" si="8"/>
        <v>0</v>
      </c>
      <c r="AZ26" s="516">
        <f t="shared" si="9"/>
        <v>0</v>
      </c>
      <c r="BA26" s="516">
        <f t="shared" si="10"/>
        <v>0</v>
      </c>
      <c r="BB26" s="516">
        <f t="shared" si="11"/>
        <v>0</v>
      </c>
      <c r="BC26" s="516">
        <f t="shared" si="12"/>
        <v>0</v>
      </c>
      <c r="BD26" s="516">
        <f t="shared" si="13"/>
        <v>0</v>
      </c>
      <c r="BE26" s="516">
        <f t="shared" si="14"/>
        <v>0</v>
      </c>
      <c r="BF26" s="516">
        <f t="shared" si="15"/>
        <v>0</v>
      </c>
      <c r="BG26" s="516">
        <f t="shared" si="16"/>
        <v>0</v>
      </c>
      <c r="BH26" s="516">
        <f t="shared" si="17"/>
        <v>0</v>
      </c>
    </row>
    <row r="27" spans="1:60" s="47" customFormat="1" ht="12.75">
      <c r="A27" s="271" t="s">
        <v>42</v>
      </c>
      <c r="B27" s="433">
        <v>10</v>
      </c>
      <c r="C27" s="436">
        <f t="shared" ref="C27:C30" si="36">+D27+E27</f>
        <v>1217</v>
      </c>
      <c r="D27" s="438">
        <f t="shared" ref="D27:E30" si="37">+G27+S27+AG27</f>
        <v>653</v>
      </c>
      <c r="E27" s="438">
        <f t="shared" si="37"/>
        <v>564</v>
      </c>
      <c r="F27" s="439">
        <f>+I27+L27+O27</f>
        <v>81</v>
      </c>
      <c r="G27" s="439">
        <f t="shared" ref="G27:G31" si="38">+J27+M27+P27</f>
        <v>49</v>
      </c>
      <c r="H27" s="439">
        <f t="shared" ref="H27:H31" si="39">+K27+N27+Q27</f>
        <v>32</v>
      </c>
      <c r="I27" s="439">
        <f t="shared" ref="I27:I30" si="40">+J27+K27</f>
        <v>32</v>
      </c>
      <c r="J27" s="439">
        <v>23</v>
      </c>
      <c r="K27" s="439">
        <v>9</v>
      </c>
      <c r="L27" s="439">
        <f t="shared" ref="L27:L30" si="41">+M27+N27</f>
        <v>49</v>
      </c>
      <c r="M27" s="439">
        <v>26</v>
      </c>
      <c r="N27" s="439">
        <v>23</v>
      </c>
      <c r="O27" s="439">
        <f t="shared" ref="O27:O30" si="42">+P27+Q27</f>
        <v>0</v>
      </c>
      <c r="P27" s="439">
        <v>0</v>
      </c>
      <c r="Q27" s="439">
        <v>0</v>
      </c>
      <c r="R27" s="439">
        <f t="shared" ref="R27:R31" si="43">+U27+Z27+AC27</f>
        <v>1136</v>
      </c>
      <c r="S27" s="439">
        <f t="shared" ref="S27:S31" si="44">+V27+AA27+AD27</f>
        <v>604</v>
      </c>
      <c r="T27" s="439">
        <f t="shared" ref="T27:T31" si="45">+W27+AB27+AE27</f>
        <v>532</v>
      </c>
      <c r="U27" s="439">
        <f t="shared" ref="U27:U30" si="46">+V27+W27</f>
        <v>732</v>
      </c>
      <c r="V27" s="439">
        <v>361</v>
      </c>
      <c r="W27" s="440">
        <v>371</v>
      </c>
      <c r="X27" s="271" t="s">
        <v>42</v>
      </c>
      <c r="Y27" s="433">
        <v>10</v>
      </c>
      <c r="Z27" s="440">
        <f t="shared" ref="Z27:Z30" si="47">+AA27+AB27</f>
        <v>189</v>
      </c>
      <c r="AA27" s="440">
        <v>114</v>
      </c>
      <c r="AB27" s="440">
        <v>75</v>
      </c>
      <c r="AC27" s="441">
        <f t="shared" ref="AC27:AC30" si="48">+AD27+AE27</f>
        <v>215</v>
      </c>
      <c r="AD27" s="441">
        <v>129</v>
      </c>
      <c r="AE27" s="441">
        <v>86</v>
      </c>
      <c r="AF27" s="442">
        <f t="shared" ref="AF27:AF30" si="49">+AG27+AH27</f>
        <v>0</v>
      </c>
      <c r="AG27" s="442">
        <v>0</v>
      </c>
      <c r="AH27" s="442">
        <v>0</v>
      </c>
      <c r="AI27" s="443">
        <v>1217</v>
      </c>
      <c r="AJ27" s="443">
        <v>0</v>
      </c>
      <c r="AK27" s="443">
        <v>0</v>
      </c>
      <c r="AL27" s="443">
        <v>0</v>
      </c>
      <c r="AM27" s="443">
        <f t="shared" ref="AM27:AM30" si="50">+AN27+AO27+AP27+AQ27+AR27</f>
        <v>741</v>
      </c>
      <c r="AN27" s="444">
        <v>49</v>
      </c>
      <c r="AO27" s="444">
        <v>0</v>
      </c>
      <c r="AP27" s="443">
        <v>215</v>
      </c>
      <c r="AQ27" s="443">
        <v>477</v>
      </c>
      <c r="AR27" s="443">
        <v>0</v>
      </c>
      <c r="AU27" s="516">
        <f t="shared" si="4"/>
        <v>0</v>
      </c>
      <c r="AV27" s="516">
        <f t="shared" si="5"/>
        <v>0</v>
      </c>
      <c r="AW27" s="516">
        <f t="shared" si="6"/>
        <v>0</v>
      </c>
      <c r="AX27" s="516">
        <f t="shared" si="7"/>
        <v>0</v>
      </c>
      <c r="AY27" s="516">
        <f t="shared" si="8"/>
        <v>0</v>
      </c>
      <c r="AZ27" s="516">
        <f t="shared" si="9"/>
        <v>0</v>
      </c>
      <c r="BA27" s="516">
        <f t="shared" si="10"/>
        <v>0</v>
      </c>
      <c r="BB27" s="516">
        <f t="shared" si="11"/>
        <v>0</v>
      </c>
      <c r="BC27" s="516">
        <f t="shared" si="12"/>
        <v>0</v>
      </c>
      <c r="BD27" s="516">
        <f t="shared" si="13"/>
        <v>0</v>
      </c>
      <c r="BE27" s="516">
        <f t="shared" si="14"/>
        <v>0</v>
      </c>
      <c r="BF27" s="516">
        <f t="shared" si="15"/>
        <v>0</v>
      </c>
      <c r="BG27" s="516">
        <f t="shared" si="16"/>
        <v>0</v>
      </c>
      <c r="BH27" s="516">
        <f t="shared" si="17"/>
        <v>0</v>
      </c>
    </row>
    <row r="28" spans="1:60" s="47" customFormat="1" ht="12.75">
      <c r="A28" s="271" t="s">
        <v>43</v>
      </c>
      <c r="B28" s="433">
        <v>11</v>
      </c>
      <c r="C28" s="436">
        <f t="shared" si="36"/>
        <v>552</v>
      </c>
      <c r="D28" s="438">
        <f t="shared" si="37"/>
        <v>357</v>
      </c>
      <c r="E28" s="438">
        <f t="shared" si="37"/>
        <v>195</v>
      </c>
      <c r="F28" s="439">
        <f t="shared" ref="F28:F30" si="51">+I28+L28+O28</f>
        <v>0</v>
      </c>
      <c r="G28" s="439">
        <f t="shared" si="38"/>
        <v>0</v>
      </c>
      <c r="H28" s="439">
        <f t="shared" si="39"/>
        <v>0</v>
      </c>
      <c r="I28" s="439">
        <f t="shared" si="40"/>
        <v>0</v>
      </c>
      <c r="J28" s="439">
        <v>0</v>
      </c>
      <c r="K28" s="439">
        <v>0</v>
      </c>
      <c r="L28" s="439">
        <f t="shared" si="41"/>
        <v>0</v>
      </c>
      <c r="M28" s="439">
        <v>0</v>
      </c>
      <c r="N28" s="439">
        <v>0</v>
      </c>
      <c r="O28" s="439">
        <f t="shared" si="42"/>
        <v>0</v>
      </c>
      <c r="P28" s="439">
        <v>0</v>
      </c>
      <c r="Q28" s="439">
        <v>0</v>
      </c>
      <c r="R28" s="439">
        <f t="shared" si="43"/>
        <v>552</v>
      </c>
      <c r="S28" s="439">
        <f t="shared" si="44"/>
        <v>357</v>
      </c>
      <c r="T28" s="439">
        <f t="shared" si="45"/>
        <v>195</v>
      </c>
      <c r="U28" s="439">
        <f t="shared" si="46"/>
        <v>473</v>
      </c>
      <c r="V28" s="439">
        <v>294</v>
      </c>
      <c r="W28" s="440">
        <v>179</v>
      </c>
      <c r="X28" s="271" t="s">
        <v>43</v>
      </c>
      <c r="Y28" s="433">
        <v>11</v>
      </c>
      <c r="Z28" s="440">
        <f t="shared" si="47"/>
        <v>52</v>
      </c>
      <c r="AA28" s="440">
        <v>38</v>
      </c>
      <c r="AB28" s="440">
        <v>14</v>
      </c>
      <c r="AC28" s="441">
        <f t="shared" si="48"/>
        <v>27</v>
      </c>
      <c r="AD28" s="441">
        <v>25</v>
      </c>
      <c r="AE28" s="441">
        <v>2</v>
      </c>
      <c r="AF28" s="442">
        <f t="shared" si="49"/>
        <v>0</v>
      </c>
      <c r="AG28" s="442">
        <v>0</v>
      </c>
      <c r="AH28" s="442">
        <v>0</v>
      </c>
      <c r="AI28" s="443">
        <v>552</v>
      </c>
      <c r="AJ28" s="443">
        <v>0</v>
      </c>
      <c r="AK28" s="443">
        <v>0</v>
      </c>
      <c r="AL28" s="443">
        <v>0</v>
      </c>
      <c r="AM28" s="443">
        <f t="shared" si="50"/>
        <v>438</v>
      </c>
      <c r="AN28" s="444">
        <v>0</v>
      </c>
      <c r="AO28" s="444">
        <v>0</v>
      </c>
      <c r="AP28" s="443">
        <v>27</v>
      </c>
      <c r="AQ28" s="443">
        <v>411</v>
      </c>
      <c r="AR28" s="443">
        <v>0</v>
      </c>
      <c r="AU28" s="516">
        <f t="shared" si="4"/>
        <v>0</v>
      </c>
      <c r="AV28" s="516">
        <f t="shared" si="5"/>
        <v>0</v>
      </c>
      <c r="AW28" s="516">
        <f t="shared" si="6"/>
        <v>0</v>
      </c>
      <c r="AX28" s="516">
        <f t="shared" si="7"/>
        <v>0</v>
      </c>
      <c r="AY28" s="516">
        <f t="shared" si="8"/>
        <v>0</v>
      </c>
      <c r="AZ28" s="516">
        <f t="shared" si="9"/>
        <v>0</v>
      </c>
      <c r="BA28" s="516">
        <f t="shared" si="10"/>
        <v>0</v>
      </c>
      <c r="BB28" s="516">
        <f t="shared" si="11"/>
        <v>0</v>
      </c>
      <c r="BC28" s="516">
        <f t="shared" si="12"/>
        <v>0</v>
      </c>
      <c r="BD28" s="516">
        <f t="shared" si="13"/>
        <v>0</v>
      </c>
      <c r="BE28" s="516">
        <f t="shared" si="14"/>
        <v>0</v>
      </c>
      <c r="BF28" s="516">
        <f t="shared" si="15"/>
        <v>0</v>
      </c>
      <c r="BG28" s="516">
        <f t="shared" si="16"/>
        <v>0</v>
      </c>
      <c r="BH28" s="516">
        <f t="shared" si="17"/>
        <v>0</v>
      </c>
    </row>
    <row r="29" spans="1:60" s="47" customFormat="1" ht="12.75">
      <c r="A29" s="271" t="s">
        <v>44</v>
      </c>
      <c r="B29" s="433">
        <v>12</v>
      </c>
      <c r="C29" s="436">
        <f t="shared" si="36"/>
        <v>1165</v>
      </c>
      <c r="D29" s="438">
        <f t="shared" si="37"/>
        <v>749</v>
      </c>
      <c r="E29" s="438">
        <f t="shared" si="37"/>
        <v>416</v>
      </c>
      <c r="F29" s="439">
        <f t="shared" si="51"/>
        <v>36</v>
      </c>
      <c r="G29" s="439">
        <f t="shared" si="38"/>
        <v>23</v>
      </c>
      <c r="H29" s="439">
        <f t="shared" si="39"/>
        <v>13</v>
      </c>
      <c r="I29" s="439">
        <f t="shared" si="40"/>
        <v>22</v>
      </c>
      <c r="J29" s="439">
        <v>15</v>
      </c>
      <c r="K29" s="439">
        <v>7</v>
      </c>
      <c r="L29" s="439">
        <f t="shared" si="41"/>
        <v>14</v>
      </c>
      <c r="M29" s="439">
        <v>8</v>
      </c>
      <c r="N29" s="439">
        <v>6</v>
      </c>
      <c r="O29" s="439">
        <f t="shared" si="42"/>
        <v>0</v>
      </c>
      <c r="P29" s="439">
        <v>0</v>
      </c>
      <c r="Q29" s="439">
        <v>0</v>
      </c>
      <c r="R29" s="439">
        <f t="shared" si="43"/>
        <v>1129</v>
      </c>
      <c r="S29" s="439">
        <f t="shared" si="44"/>
        <v>726</v>
      </c>
      <c r="T29" s="439">
        <f t="shared" si="45"/>
        <v>403</v>
      </c>
      <c r="U29" s="439">
        <f t="shared" si="46"/>
        <v>640</v>
      </c>
      <c r="V29" s="439">
        <v>378</v>
      </c>
      <c r="W29" s="440">
        <v>262</v>
      </c>
      <c r="X29" s="271" t="s">
        <v>44</v>
      </c>
      <c r="Y29" s="433">
        <v>12</v>
      </c>
      <c r="Z29" s="440">
        <f t="shared" si="47"/>
        <v>262</v>
      </c>
      <c r="AA29" s="440">
        <v>184</v>
      </c>
      <c r="AB29" s="440">
        <v>78</v>
      </c>
      <c r="AC29" s="441">
        <f t="shared" si="48"/>
        <v>227</v>
      </c>
      <c r="AD29" s="441">
        <v>164</v>
      </c>
      <c r="AE29" s="441">
        <v>63</v>
      </c>
      <c r="AF29" s="442">
        <f t="shared" si="49"/>
        <v>0</v>
      </c>
      <c r="AG29" s="442">
        <v>0</v>
      </c>
      <c r="AH29" s="442">
        <v>0</v>
      </c>
      <c r="AI29" s="443">
        <v>1129</v>
      </c>
      <c r="AJ29" s="443">
        <v>3</v>
      </c>
      <c r="AK29" s="443">
        <v>33</v>
      </c>
      <c r="AL29" s="443">
        <v>0</v>
      </c>
      <c r="AM29" s="443">
        <f t="shared" si="50"/>
        <v>557</v>
      </c>
      <c r="AN29" s="444">
        <v>0</v>
      </c>
      <c r="AO29" s="444">
        <v>0</v>
      </c>
      <c r="AP29" s="443">
        <v>227</v>
      </c>
      <c r="AQ29" s="443">
        <v>330</v>
      </c>
      <c r="AR29" s="443">
        <v>0</v>
      </c>
      <c r="AU29" s="516">
        <f t="shared" si="4"/>
        <v>0</v>
      </c>
      <c r="AV29" s="516">
        <f t="shared" si="5"/>
        <v>0</v>
      </c>
      <c r="AW29" s="516">
        <f t="shared" si="6"/>
        <v>0</v>
      </c>
      <c r="AX29" s="516">
        <f t="shared" si="7"/>
        <v>0</v>
      </c>
      <c r="AY29" s="516">
        <f t="shared" si="8"/>
        <v>0</v>
      </c>
      <c r="AZ29" s="516">
        <f t="shared" si="9"/>
        <v>0</v>
      </c>
      <c r="BA29" s="516">
        <f t="shared" si="10"/>
        <v>0</v>
      </c>
      <c r="BB29" s="516">
        <f t="shared" si="11"/>
        <v>0</v>
      </c>
      <c r="BC29" s="516">
        <f t="shared" si="12"/>
        <v>0</v>
      </c>
      <c r="BD29" s="516">
        <f t="shared" si="13"/>
        <v>0</v>
      </c>
      <c r="BE29" s="516">
        <f t="shared" si="14"/>
        <v>0</v>
      </c>
      <c r="BF29" s="516">
        <f t="shared" si="15"/>
        <v>0</v>
      </c>
      <c r="BG29" s="516">
        <f t="shared" si="16"/>
        <v>0</v>
      </c>
      <c r="BH29" s="516">
        <f t="shared" si="17"/>
        <v>0</v>
      </c>
    </row>
    <row r="30" spans="1:60" s="47" customFormat="1" ht="12.75">
      <c r="A30" s="271" t="s">
        <v>45</v>
      </c>
      <c r="B30" s="433">
        <v>13</v>
      </c>
      <c r="C30" s="436">
        <f t="shared" si="36"/>
        <v>983</v>
      </c>
      <c r="D30" s="438">
        <f t="shared" si="37"/>
        <v>533</v>
      </c>
      <c r="E30" s="438">
        <f t="shared" si="37"/>
        <v>450</v>
      </c>
      <c r="F30" s="439">
        <f t="shared" si="51"/>
        <v>72</v>
      </c>
      <c r="G30" s="439">
        <f t="shared" si="38"/>
        <v>24</v>
      </c>
      <c r="H30" s="439">
        <f t="shared" si="39"/>
        <v>48</v>
      </c>
      <c r="I30" s="439">
        <f t="shared" si="40"/>
        <v>0</v>
      </c>
      <c r="J30" s="439">
        <v>0</v>
      </c>
      <c r="K30" s="439">
        <v>0</v>
      </c>
      <c r="L30" s="439">
        <f t="shared" si="41"/>
        <v>72</v>
      </c>
      <c r="M30" s="439">
        <v>24</v>
      </c>
      <c r="N30" s="439">
        <v>48</v>
      </c>
      <c r="O30" s="439">
        <f t="shared" si="42"/>
        <v>0</v>
      </c>
      <c r="P30" s="439">
        <v>0</v>
      </c>
      <c r="Q30" s="439">
        <v>0</v>
      </c>
      <c r="R30" s="439">
        <f t="shared" si="43"/>
        <v>911</v>
      </c>
      <c r="S30" s="439">
        <f t="shared" si="44"/>
        <v>509</v>
      </c>
      <c r="T30" s="439">
        <f t="shared" si="45"/>
        <v>402</v>
      </c>
      <c r="U30" s="439">
        <f t="shared" si="46"/>
        <v>551</v>
      </c>
      <c r="V30" s="439">
        <v>263</v>
      </c>
      <c r="W30" s="440">
        <v>288</v>
      </c>
      <c r="X30" s="271" t="s">
        <v>45</v>
      </c>
      <c r="Y30" s="433">
        <v>13</v>
      </c>
      <c r="Z30" s="440">
        <f t="shared" si="47"/>
        <v>159</v>
      </c>
      <c r="AA30" s="440">
        <v>106</v>
      </c>
      <c r="AB30" s="440">
        <v>53</v>
      </c>
      <c r="AC30" s="441">
        <f t="shared" si="48"/>
        <v>201</v>
      </c>
      <c r="AD30" s="441">
        <v>140</v>
      </c>
      <c r="AE30" s="441">
        <v>61</v>
      </c>
      <c r="AF30" s="442">
        <f t="shared" si="49"/>
        <v>0</v>
      </c>
      <c r="AG30" s="442">
        <v>0</v>
      </c>
      <c r="AH30" s="442">
        <v>0</v>
      </c>
      <c r="AI30" s="443">
        <v>911</v>
      </c>
      <c r="AJ30" s="443">
        <v>0</v>
      </c>
      <c r="AK30" s="443">
        <v>72</v>
      </c>
      <c r="AL30" s="443">
        <v>0</v>
      </c>
      <c r="AM30" s="443">
        <f t="shared" si="50"/>
        <v>559</v>
      </c>
      <c r="AN30" s="444">
        <v>72</v>
      </c>
      <c r="AO30" s="444">
        <v>0</v>
      </c>
      <c r="AP30" s="443">
        <v>201</v>
      </c>
      <c r="AQ30" s="443">
        <v>286</v>
      </c>
      <c r="AR30" s="443">
        <v>0</v>
      </c>
      <c r="AU30" s="516">
        <f t="shared" si="4"/>
        <v>0</v>
      </c>
      <c r="AV30" s="516">
        <f t="shared" si="5"/>
        <v>0</v>
      </c>
      <c r="AW30" s="516">
        <f t="shared" si="6"/>
        <v>0</v>
      </c>
      <c r="AX30" s="516">
        <f t="shared" si="7"/>
        <v>0</v>
      </c>
      <c r="AY30" s="516">
        <f t="shared" si="8"/>
        <v>0</v>
      </c>
      <c r="AZ30" s="516">
        <f t="shared" si="9"/>
        <v>0</v>
      </c>
      <c r="BA30" s="516">
        <f t="shared" si="10"/>
        <v>0</v>
      </c>
      <c r="BB30" s="516">
        <f t="shared" si="11"/>
        <v>0</v>
      </c>
      <c r="BC30" s="516">
        <f t="shared" si="12"/>
        <v>0</v>
      </c>
      <c r="BD30" s="516">
        <f t="shared" si="13"/>
        <v>0</v>
      </c>
      <c r="BE30" s="516">
        <f t="shared" si="14"/>
        <v>0</v>
      </c>
      <c r="BF30" s="516">
        <f t="shared" si="15"/>
        <v>0</v>
      </c>
      <c r="BG30" s="516">
        <f t="shared" si="16"/>
        <v>0</v>
      </c>
      <c r="BH30" s="516">
        <f t="shared" si="17"/>
        <v>0</v>
      </c>
    </row>
    <row r="31" spans="1:60" s="47" customFormat="1" ht="12.75">
      <c r="A31" s="271" t="s">
        <v>46</v>
      </c>
      <c r="B31" s="433">
        <v>14</v>
      </c>
      <c r="C31" s="436">
        <f>+D31+E31</f>
        <v>521</v>
      </c>
      <c r="D31" s="438">
        <f>+G31+S31+AG31</f>
        <v>318</v>
      </c>
      <c r="E31" s="438">
        <f>+H31+T31+AH31</f>
        <v>203</v>
      </c>
      <c r="F31" s="439">
        <f>+I31+L31+O31</f>
        <v>47</v>
      </c>
      <c r="G31" s="439">
        <f t="shared" si="38"/>
        <v>29</v>
      </c>
      <c r="H31" s="439">
        <f t="shared" si="39"/>
        <v>18</v>
      </c>
      <c r="I31" s="439">
        <f>+J31+K31</f>
        <v>12</v>
      </c>
      <c r="J31" s="439">
        <v>9</v>
      </c>
      <c r="K31" s="439">
        <v>3</v>
      </c>
      <c r="L31" s="439">
        <f>+M31+N31</f>
        <v>35</v>
      </c>
      <c r="M31" s="439">
        <v>20</v>
      </c>
      <c r="N31" s="439">
        <v>15</v>
      </c>
      <c r="O31" s="439">
        <f>+P31+Q31</f>
        <v>0</v>
      </c>
      <c r="P31" s="439">
        <v>0</v>
      </c>
      <c r="Q31" s="439">
        <v>0</v>
      </c>
      <c r="R31" s="439">
        <f t="shared" si="43"/>
        <v>474</v>
      </c>
      <c r="S31" s="439">
        <f t="shared" si="44"/>
        <v>289</v>
      </c>
      <c r="T31" s="439">
        <f t="shared" si="45"/>
        <v>185</v>
      </c>
      <c r="U31" s="439">
        <f>+V31+W31</f>
        <v>243</v>
      </c>
      <c r="V31" s="440">
        <v>144</v>
      </c>
      <c r="W31" s="439">
        <v>99</v>
      </c>
      <c r="X31" s="271" t="s">
        <v>46</v>
      </c>
      <c r="Y31" s="433">
        <v>14</v>
      </c>
      <c r="Z31" s="440">
        <f>+AA31+AB31</f>
        <v>116</v>
      </c>
      <c r="AA31" s="440">
        <v>75</v>
      </c>
      <c r="AB31" s="440">
        <v>41</v>
      </c>
      <c r="AC31" s="441">
        <f>+AD31+AE31</f>
        <v>115</v>
      </c>
      <c r="AD31" s="441">
        <v>70</v>
      </c>
      <c r="AE31" s="441">
        <v>45</v>
      </c>
      <c r="AF31" s="442">
        <f>+AG31+AH31</f>
        <v>0</v>
      </c>
      <c r="AG31" s="443">
        <v>0</v>
      </c>
      <c r="AH31" s="443">
        <v>0</v>
      </c>
      <c r="AI31" s="443">
        <v>521</v>
      </c>
      <c r="AJ31" s="443">
        <v>0</v>
      </c>
      <c r="AK31" s="443">
        <v>0</v>
      </c>
      <c r="AL31" s="443">
        <v>0</v>
      </c>
      <c r="AM31" s="443">
        <f>+AN31+AO31+AP31+AQ31+AR31</f>
        <v>203</v>
      </c>
      <c r="AN31" s="444">
        <v>24</v>
      </c>
      <c r="AO31" s="444">
        <v>0</v>
      </c>
      <c r="AP31" s="443">
        <v>115</v>
      </c>
      <c r="AQ31" s="443">
        <v>64</v>
      </c>
      <c r="AR31" s="443">
        <v>0</v>
      </c>
      <c r="AU31" s="516">
        <f t="shared" si="4"/>
        <v>0</v>
      </c>
      <c r="AV31" s="516">
        <f t="shared" si="5"/>
        <v>0</v>
      </c>
      <c r="AW31" s="516">
        <f t="shared" si="6"/>
        <v>0</v>
      </c>
      <c r="AX31" s="516">
        <f t="shared" si="7"/>
        <v>0</v>
      </c>
      <c r="AY31" s="516">
        <f t="shared" si="8"/>
        <v>0</v>
      </c>
      <c r="AZ31" s="516">
        <f t="shared" si="9"/>
        <v>0</v>
      </c>
      <c r="BA31" s="516">
        <f t="shared" si="10"/>
        <v>0</v>
      </c>
      <c r="BB31" s="516">
        <f t="shared" si="11"/>
        <v>0</v>
      </c>
      <c r="BC31" s="516">
        <f t="shared" si="12"/>
        <v>0</v>
      </c>
      <c r="BD31" s="516">
        <f t="shared" si="13"/>
        <v>0</v>
      </c>
      <c r="BE31" s="516">
        <f t="shared" si="14"/>
        <v>0</v>
      </c>
      <c r="BF31" s="516">
        <f t="shared" si="15"/>
        <v>0</v>
      </c>
      <c r="BG31" s="516">
        <f t="shared" si="16"/>
        <v>0</v>
      </c>
      <c r="BH31" s="516">
        <f t="shared" si="17"/>
        <v>0</v>
      </c>
    </row>
    <row r="32" spans="1:60" s="47" customFormat="1" ht="12.75">
      <c r="A32" s="332" t="s">
        <v>47</v>
      </c>
      <c r="B32" s="433">
        <v>15</v>
      </c>
      <c r="C32" s="436">
        <f>SUM(C33:C39)</f>
        <v>7243</v>
      </c>
      <c r="D32" s="436">
        <f t="shared" ref="D32:W32" si="52">SUM(D33:D39)</f>
        <v>4951</v>
      </c>
      <c r="E32" s="436">
        <f t="shared" si="52"/>
        <v>2292</v>
      </c>
      <c r="F32" s="436">
        <f t="shared" si="52"/>
        <v>851</v>
      </c>
      <c r="G32" s="436">
        <f t="shared" si="52"/>
        <v>570</v>
      </c>
      <c r="H32" s="436">
        <f t="shared" si="52"/>
        <v>281</v>
      </c>
      <c r="I32" s="436">
        <f t="shared" si="52"/>
        <v>187</v>
      </c>
      <c r="J32" s="436">
        <f t="shared" si="52"/>
        <v>129</v>
      </c>
      <c r="K32" s="436">
        <f t="shared" si="52"/>
        <v>58</v>
      </c>
      <c r="L32" s="436">
        <f t="shared" si="52"/>
        <v>524</v>
      </c>
      <c r="M32" s="436">
        <f t="shared" si="52"/>
        <v>352</v>
      </c>
      <c r="N32" s="436">
        <f t="shared" si="52"/>
        <v>172</v>
      </c>
      <c r="O32" s="436">
        <f t="shared" si="52"/>
        <v>140</v>
      </c>
      <c r="P32" s="436">
        <f t="shared" si="52"/>
        <v>89</v>
      </c>
      <c r="Q32" s="436">
        <f t="shared" si="52"/>
        <v>51</v>
      </c>
      <c r="R32" s="436">
        <f t="shared" si="52"/>
        <v>6282</v>
      </c>
      <c r="S32" s="436">
        <f t="shared" si="52"/>
        <v>4313</v>
      </c>
      <c r="T32" s="436">
        <f t="shared" si="52"/>
        <v>1969</v>
      </c>
      <c r="U32" s="436">
        <f t="shared" si="52"/>
        <v>3819</v>
      </c>
      <c r="V32" s="436">
        <f t="shared" si="52"/>
        <v>2461</v>
      </c>
      <c r="W32" s="437">
        <f t="shared" si="52"/>
        <v>1358</v>
      </c>
      <c r="X32" s="332" t="s">
        <v>47</v>
      </c>
      <c r="Y32" s="433">
        <v>15</v>
      </c>
      <c r="Z32" s="436">
        <f>SUM(Z33:Z39)</f>
        <v>1302</v>
      </c>
      <c r="AA32" s="436">
        <f t="shared" ref="AA32:AR32" si="53">SUM(AA33:AA39)</f>
        <v>970</v>
      </c>
      <c r="AB32" s="436">
        <f t="shared" si="53"/>
        <v>332</v>
      </c>
      <c r="AC32" s="436">
        <f t="shared" si="53"/>
        <v>1161</v>
      </c>
      <c r="AD32" s="436">
        <f t="shared" si="53"/>
        <v>882</v>
      </c>
      <c r="AE32" s="436">
        <f t="shared" si="53"/>
        <v>279</v>
      </c>
      <c r="AF32" s="436">
        <f t="shared" si="53"/>
        <v>110</v>
      </c>
      <c r="AG32" s="436">
        <f t="shared" si="53"/>
        <v>68</v>
      </c>
      <c r="AH32" s="436">
        <f t="shared" si="53"/>
        <v>42</v>
      </c>
      <c r="AI32" s="436">
        <f t="shared" si="53"/>
        <v>6759</v>
      </c>
      <c r="AJ32" s="436">
        <f t="shared" si="53"/>
        <v>109</v>
      </c>
      <c r="AK32" s="436">
        <f t="shared" si="53"/>
        <v>375</v>
      </c>
      <c r="AL32" s="436">
        <f t="shared" si="53"/>
        <v>0</v>
      </c>
      <c r="AM32" s="436">
        <f t="shared" si="53"/>
        <v>3894</v>
      </c>
      <c r="AN32" s="436">
        <f t="shared" si="53"/>
        <v>417</v>
      </c>
      <c r="AO32" s="436">
        <f t="shared" si="53"/>
        <v>148</v>
      </c>
      <c r="AP32" s="436">
        <f t="shared" si="53"/>
        <v>1161</v>
      </c>
      <c r="AQ32" s="436">
        <f t="shared" si="53"/>
        <v>2058</v>
      </c>
      <c r="AR32" s="437">
        <f t="shared" si="53"/>
        <v>110</v>
      </c>
      <c r="AU32" s="516">
        <f t="shared" si="4"/>
        <v>0</v>
      </c>
      <c r="AV32" s="516">
        <f t="shared" si="5"/>
        <v>0</v>
      </c>
      <c r="AW32" s="516">
        <f t="shared" si="6"/>
        <v>0</v>
      </c>
      <c r="AX32" s="516">
        <f t="shared" si="7"/>
        <v>0</v>
      </c>
      <c r="AY32" s="516">
        <f t="shared" si="8"/>
        <v>0</v>
      </c>
      <c r="AZ32" s="516">
        <f t="shared" si="9"/>
        <v>0</v>
      </c>
      <c r="BA32" s="516">
        <f t="shared" si="10"/>
        <v>0</v>
      </c>
      <c r="BB32" s="516">
        <f t="shared" si="11"/>
        <v>0</v>
      </c>
      <c r="BC32" s="516">
        <f t="shared" si="12"/>
        <v>0</v>
      </c>
      <c r="BD32" s="516">
        <f t="shared" si="13"/>
        <v>0</v>
      </c>
      <c r="BE32" s="516">
        <f t="shared" si="14"/>
        <v>0</v>
      </c>
      <c r="BF32" s="516">
        <f t="shared" si="15"/>
        <v>0</v>
      </c>
      <c r="BG32" s="516">
        <f t="shared" si="16"/>
        <v>0</v>
      </c>
      <c r="BH32" s="516">
        <f t="shared" si="17"/>
        <v>0</v>
      </c>
    </row>
    <row r="33" spans="1:60" s="47" customFormat="1" ht="12.75">
      <c r="A33" s="271" t="s">
        <v>48</v>
      </c>
      <c r="B33" s="433">
        <v>16</v>
      </c>
      <c r="C33" s="436">
        <f>+D33+E33</f>
        <v>531</v>
      </c>
      <c r="D33" s="438">
        <f>+G33+S33+AG33</f>
        <v>425</v>
      </c>
      <c r="E33" s="438">
        <f>+H33+T33+AH33</f>
        <v>106</v>
      </c>
      <c r="F33" s="439">
        <f>+I33+L33+O33</f>
        <v>134</v>
      </c>
      <c r="G33" s="439">
        <f>+J33+M33+P33</f>
        <v>91</v>
      </c>
      <c r="H33" s="439">
        <f>+K33+N33+Q33</f>
        <v>43</v>
      </c>
      <c r="I33" s="439">
        <f>+J33+K33</f>
        <v>58</v>
      </c>
      <c r="J33" s="439">
        <v>43</v>
      </c>
      <c r="K33" s="439">
        <v>15</v>
      </c>
      <c r="L33" s="439">
        <f>+M33+N33</f>
        <v>51</v>
      </c>
      <c r="M33" s="439">
        <v>33</v>
      </c>
      <c r="N33" s="439">
        <v>18</v>
      </c>
      <c r="O33" s="439">
        <f>+P33+Q33</f>
        <v>25</v>
      </c>
      <c r="P33" s="439">
        <v>15</v>
      </c>
      <c r="Q33" s="439">
        <v>10</v>
      </c>
      <c r="R33" s="439">
        <f>+U33+Z33+AC33</f>
        <v>397</v>
      </c>
      <c r="S33" s="439">
        <f>+V33+AA33+AD33</f>
        <v>334</v>
      </c>
      <c r="T33" s="439">
        <f>+W33+AB33+AE33</f>
        <v>63</v>
      </c>
      <c r="U33" s="439">
        <f>+V33+W33</f>
        <v>218</v>
      </c>
      <c r="V33" s="440">
        <v>178</v>
      </c>
      <c r="W33" s="439">
        <v>40</v>
      </c>
      <c r="X33" s="271" t="s">
        <v>48</v>
      </c>
      <c r="Y33" s="433">
        <v>16</v>
      </c>
      <c r="Z33" s="440">
        <f>+AA33+AB33</f>
        <v>98</v>
      </c>
      <c r="AA33" s="440">
        <v>85</v>
      </c>
      <c r="AB33" s="440">
        <v>13</v>
      </c>
      <c r="AC33" s="441">
        <f>+AD33+AE33</f>
        <v>81</v>
      </c>
      <c r="AD33" s="441">
        <v>71</v>
      </c>
      <c r="AE33" s="441">
        <v>10</v>
      </c>
      <c r="AF33" s="442">
        <f>+AG33+AH33</f>
        <v>0</v>
      </c>
      <c r="AG33" s="443">
        <v>0</v>
      </c>
      <c r="AH33" s="443">
        <v>0</v>
      </c>
      <c r="AI33" s="443">
        <v>531</v>
      </c>
      <c r="AJ33" s="443">
        <v>0</v>
      </c>
      <c r="AK33" s="443">
        <v>0</v>
      </c>
      <c r="AL33" s="443">
        <v>0</v>
      </c>
      <c r="AM33" s="443">
        <f>+AN33+AO33+AP33+AQ33+AR33</f>
        <v>225</v>
      </c>
      <c r="AN33" s="444">
        <v>11</v>
      </c>
      <c r="AO33" s="444">
        <v>25</v>
      </c>
      <c r="AP33" s="443">
        <v>81</v>
      </c>
      <c r="AQ33" s="443">
        <v>108</v>
      </c>
      <c r="AR33" s="443">
        <v>0</v>
      </c>
      <c r="AU33" s="516">
        <f t="shared" si="4"/>
        <v>0</v>
      </c>
      <c r="AV33" s="516">
        <f t="shared" si="5"/>
        <v>0</v>
      </c>
      <c r="AW33" s="516">
        <f t="shared" si="6"/>
        <v>0</v>
      </c>
      <c r="AX33" s="516">
        <f t="shared" si="7"/>
        <v>0</v>
      </c>
      <c r="AY33" s="516">
        <f t="shared" si="8"/>
        <v>0</v>
      </c>
      <c r="AZ33" s="516">
        <f t="shared" si="9"/>
        <v>0</v>
      </c>
      <c r="BA33" s="516">
        <f t="shared" si="10"/>
        <v>0</v>
      </c>
      <c r="BB33" s="516">
        <f t="shared" si="11"/>
        <v>0</v>
      </c>
      <c r="BC33" s="516">
        <f t="shared" si="12"/>
        <v>0</v>
      </c>
      <c r="BD33" s="516">
        <f t="shared" si="13"/>
        <v>0</v>
      </c>
      <c r="BE33" s="516">
        <f t="shared" si="14"/>
        <v>0</v>
      </c>
      <c r="BF33" s="516">
        <f t="shared" si="15"/>
        <v>0</v>
      </c>
      <c r="BG33" s="516">
        <f t="shared" si="16"/>
        <v>0</v>
      </c>
      <c r="BH33" s="516">
        <f t="shared" si="17"/>
        <v>0</v>
      </c>
    </row>
    <row r="34" spans="1:60" s="47" customFormat="1" ht="12.75">
      <c r="A34" s="271" t="s">
        <v>49</v>
      </c>
      <c r="B34" s="433">
        <v>17</v>
      </c>
      <c r="C34" s="436">
        <f t="shared" ref="C34:C37" si="54">+D34+E34</f>
        <v>2246</v>
      </c>
      <c r="D34" s="438">
        <f t="shared" ref="D34:E37" si="55">+G34+S34+AG34</f>
        <v>1667</v>
      </c>
      <c r="E34" s="438">
        <f t="shared" si="55"/>
        <v>579</v>
      </c>
      <c r="F34" s="439">
        <f t="shared" ref="F34:F37" si="56">+I34+L34+O34</f>
        <v>494</v>
      </c>
      <c r="G34" s="439">
        <f t="shared" ref="G34:G38" si="57">+J34+M34+P34</f>
        <v>345</v>
      </c>
      <c r="H34" s="439">
        <f t="shared" ref="H34:H38" si="58">+K34+N34+Q34</f>
        <v>149</v>
      </c>
      <c r="I34" s="439">
        <f t="shared" ref="I34:I37" si="59">+J34+K34</f>
        <v>78</v>
      </c>
      <c r="J34" s="439">
        <v>62</v>
      </c>
      <c r="K34" s="439">
        <v>16</v>
      </c>
      <c r="L34" s="439">
        <f t="shared" ref="L34:L37" si="60">+M34+N34</f>
        <v>309</v>
      </c>
      <c r="M34" s="439">
        <v>211</v>
      </c>
      <c r="N34" s="439">
        <v>98</v>
      </c>
      <c r="O34" s="439">
        <f t="shared" ref="O34:O37" si="61">+P34+Q34</f>
        <v>107</v>
      </c>
      <c r="P34" s="439">
        <v>72</v>
      </c>
      <c r="Q34" s="439">
        <v>35</v>
      </c>
      <c r="R34" s="439">
        <f t="shared" ref="R34:R39" si="62">+U34+Z34+AC34</f>
        <v>1752</v>
      </c>
      <c r="S34" s="439">
        <f t="shared" ref="S34:S38" si="63">+V34+AA34+AD34</f>
        <v>1322</v>
      </c>
      <c r="T34" s="439">
        <f t="shared" ref="T34:T38" si="64">+W34+AB34+AE34</f>
        <v>430</v>
      </c>
      <c r="U34" s="439">
        <f t="shared" ref="U34:U37" si="65">+V34+W34</f>
        <v>865</v>
      </c>
      <c r="V34" s="440">
        <v>639</v>
      </c>
      <c r="W34" s="439">
        <v>226</v>
      </c>
      <c r="X34" s="271" t="s">
        <v>49</v>
      </c>
      <c r="Y34" s="433">
        <v>17</v>
      </c>
      <c r="Z34" s="440">
        <f t="shared" ref="Z34:Z37" si="66">+AA34+AB34</f>
        <v>455</v>
      </c>
      <c r="AA34" s="440">
        <v>344</v>
      </c>
      <c r="AB34" s="440">
        <v>111</v>
      </c>
      <c r="AC34" s="441">
        <f t="shared" ref="AC34:AC37" si="67">+AD34+AE34</f>
        <v>432</v>
      </c>
      <c r="AD34" s="441">
        <v>339</v>
      </c>
      <c r="AE34" s="441">
        <v>93</v>
      </c>
      <c r="AF34" s="442">
        <f t="shared" ref="AF34:AF37" si="68">+AG34+AH34</f>
        <v>0</v>
      </c>
      <c r="AG34" s="443">
        <v>0</v>
      </c>
      <c r="AH34" s="443">
        <v>0</v>
      </c>
      <c r="AI34" s="443">
        <v>2246</v>
      </c>
      <c r="AJ34" s="443">
        <v>0</v>
      </c>
      <c r="AK34" s="443">
        <v>0</v>
      </c>
      <c r="AL34" s="443">
        <v>0</v>
      </c>
      <c r="AM34" s="443">
        <f t="shared" ref="AM34:AM37" si="69">+AN34+AO34+AP34+AQ34+AR34</f>
        <v>1117</v>
      </c>
      <c r="AN34" s="444">
        <v>270</v>
      </c>
      <c r="AO34" s="444">
        <v>107</v>
      </c>
      <c r="AP34" s="443">
        <v>432</v>
      </c>
      <c r="AQ34" s="443">
        <v>308</v>
      </c>
      <c r="AR34" s="443">
        <v>0</v>
      </c>
      <c r="AU34" s="516">
        <f t="shared" si="4"/>
        <v>0</v>
      </c>
      <c r="AV34" s="516">
        <f t="shared" si="5"/>
        <v>0</v>
      </c>
      <c r="AW34" s="516">
        <f t="shared" si="6"/>
        <v>0</v>
      </c>
      <c r="AX34" s="516">
        <f t="shared" si="7"/>
        <v>0</v>
      </c>
      <c r="AY34" s="516">
        <f t="shared" si="8"/>
        <v>0</v>
      </c>
      <c r="AZ34" s="516">
        <f t="shared" si="9"/>
        <v>0</v>
      </c>
      <c r="BA34" s="516">
        <f t="shared" si="10"/>
        <v>0</v>
      </c>
      <c r="BB34" s="516">
        <f t="shared" si="11"/>
        <v>0</v>
      </c>
      <c r="BC34" s="516">
        <f t="shared" si="12"/>
        <v>0</v>
      </c>
      <c r="BD34" s="516">
        <f t="shared" si="13"/>
        <v>0</v>
      </c>
      <c r="BE34" s="516">
        <f t="shared" si="14"/>
        <v>0</v>
      </c>
      <c r="BF34" s="516">
        <f t="shared" si="15"/>
        <v>0</v>
      </c>
      <c r="BG34" s="516">
        <f t="shared" si="16"/>
        <v>0</v>
      </c>
      <c r="BH34" s="516">
        <f t="shared" si="17"/>
        <v>0</v>
      </c>
    </row>
    <row r="35" spans="1:60" s="47" customFormat="1" ht="12.75">
      <c r="A35" s="271" t="s">
        <v>50</v>
      </c>
      <c r="B35" s="433">
        <v>18</v>
      </c>
      <c r="C35" s="436">
        <f t="shared" si="54"/>
        <v>804</v>
      </c>
      <c r="D35" s="438">
        <f t="shared" si="55"/>
        <v>510</v>
      </c>
      <c r="E35" s="438">
        <f t="shared" si="55"/>
        <v>294</v>
      </c>
      <c r="F35" s="439">
        <f t="shared" si="56"/>
        <v>28</v>
      </c>
      <c r="G35" s="439">
        <f t="shared" si="57"/>
        <v>26</v>
      </c>
      <c r="H35" s="439">
        <f t="shared" si="58"/>
        <v>2</v>
      </c>
      <c r="I35" s="439">
        <f t="shared" si="59"/>
        <v>0</v>
      </c>
      <c r="J35" s="439">
        <v>0</v>
      </c>
      <c r="K35" s="439">
        <v>0</v>
      </c>
      <c r="L35" s="439">
        <f t="shared" si="60"/>
        <v>28</v>
      </c>
      <c r="M35" s="439">
        <v>26</v>
      </c>
      <c r="N35" s="439">
        <v>2</v>
      </c>
      <c r="O35" s="439">
        <f t="shared" si="61"/>
        <v>0</v>
      </c>
      <c r="P35" s="439">
        <v>0</v>
      </c>
      <c r="Q35" s="439">
        <v>0</v>
      </c>
      <c r="R35" s="439">
        <f t="shared" si="62"/>
        <v>776</v>
      </c>
      <c r="S35" s="439">
        <f t="shared" si="63"/>
        <v>484</v>
      </c>
      <c r="T35" s="439">
        <f t="shared" si="64"/>
        <v>292</v>
      </c>
      <c r="U35" s="439">
        <f t="shared" si="65"/>
        <v>465</v>
      </c>
      <c r="V35" s="440">
        <v>269</v>
      </c>
      <c r="W35" s="439">
        <v>196</v>
      </c>
      <c r="X35" s="271" t="s">
        <v>50</v>
      </c>
      <c r="Y35" s="433">
        <v>18</v>
      </c>
      <c r="Z35" s="440">
        <f t="shared" si="66"/>
        <v>168</v>
      </c>
      <c r="AA35" s="440">
        <v>116</v>
      </c>
      <c r="AB35" s="440">
        <v>52</v>
      </c>
      <c r="AC35" s="441">
        <f t="shared" si="67"/>
        <v>143</v>
      </c>
      <c r="AD35" s="441">
        <v>99</v>
      </c>
      <c r="AE35" s="441">
        <v>44</v>
      </c>
      <c r="AF35" s="442">
        <f t="shared" si="68"/>
        <v>0</v>
      </c>
      <c r="AG35" s="443">
        <v>0</v>
      </c>
      <c r="AH35" s="443">
        <v>0</v>
      </c>
      <c r="AI35" s="443">
        <v>804</v>
      </c>
      <c r="AJ35" s="443">
        <v>0</v>
      </c>
      <c r="AK35" s="443">
        <v>0</v>
      </c>
      <c r="AL35" s="443">
        <v>0</v>
      </c>
      <c r="AM35" s="443">
        <f t="shared" si="69"/>
        <v>410</v>
      </c>
      <c r="AN35" s="444">
        <v>28</v>
      </c>
      <c r="AO35" s="444">
        <v>0</v>
      </c>
      <c r="AP35" s="443">
        <v>143</v>
      </c>
      <c r="AQ35" s="443">
        <v>239</v>
      </c>
      <c r="AR35" s="443">
        <v>0</v>
      </c>
      <c r="AU35" s="516">
        <f t="shared" si="4"/>
        <v>0</v>
      </c>
      <c r="AV35" s="516">
        <f t="shared" si="5"/>
        <v>0</v>
      </c>
      <c r="AW35" s="516">
        <f t="shared" si="6"/>
        <v>0</v>
      </c>
      <c r="AX35" s="516">
        <f t="shared" si="7"/>
        <v>0</v>
      </c>
      <c r="AY35" s="516">
        <f t="shared" si="8"/>
        <v>0</v>
      </c>
      <c r="AZ35" s="516">
        <f t="shared" si="9"/>
        <v>0</v>
      </c>
      <c r="BA35" s="516">
        <f t="shared" si="10"/>
        <v>0</v>
      </c>
      <c r="BB35" s="516">
        <f t="shared" si="11"/>
        <v>0</v>
      </c>
      <c r="BC35" s="516">
        <f t="shared" si="12"/>
        <v>0</v>
      </c>
      <c r="BD35" s="516">
        <f t="shared" si="13"/>
        <v>0</v>
      </c>
      <c r="BE35" s="516">
        <f t="shared" si="14"/>
        <v>0</v>
      </c>
      <c r="BF35" s="516">
        <f t="shared" si="15"/>
        <v>0</v>
      </c>
      <c r="BG35" s="516">
        <f t="shared" si="16"/>
        <v>0</v>
      </c>
      <c r="BH35" s="516">
        <f t="shared" si="17"/>
        <v>0</v>
      </c>
    </row>
    <row r="36" spans="1:60" s="47" customFormat="1" ht="12.75">
      <c r="A36" s="271" t="s">
        <v>51</v>
      </c>
      <c r="B36" s="433">
        <v>19</v>
      </c>
      <c r="C36" s="436">
        <f t="shared" si="54"/>
        <v>537</v>
      </c>
      <c r="D36" s="438">
        <f t="shared" si="55"/>
        <v>351</v>
      </c>
      <c r="E36" s="438">
        <f t="shared" si="55"/>
        <v>186</v>
      </c>
      <c r="F36" s="439">
        <f t="shared" si="56"/>
        <v>60</v>
      </c>
      <c r="G36" s="439">
        <f t="shared" si="57"/>
        <v>41</v>
      </c>
      <c r="H36" s="439">
        <f t="shared" si="58"/>
        <v>19</v>
      </c>
      <c r="I36" s="439">
        <f t="shared" si="59"/>
        <v>26</v>
      </c>
      <c r="J36" s="439">
        <v>18</v>
      </c>
      <c r="K36" s="439">
        <v>8</v>
      </c>
      <c r="L36" s="439">
        <f t="shared" si="60"/>
        <v>34</v>
      </c>
      <c r="M36" s="439">
        <v>23</v>
      </c>
      <c r="N36" s="439">
        <v>11</v>
      </c>
      <c r="O36" s="439">
        <f t="shared" si="61"/>
        <v>0</v>
      </c>
      <c r="P36" s="439">
        <v>0</v>
      </c>
      <c r="Q36" s="439">
        <v>0</v>
      </c>
      <c r="R36" s="439">
        <f t="shared" si="62"/>
        <v>429</v>
      </c>
      <c r="S36" s="439">
        <f t="shared" si="63"/>
        <v>262</v>
      </c>
      <c r="T36" s="439">
        <f t="shared" si="64"/>
        <v>167</v>
      </c>
      <c r="U36" s="439">
        <f t="shared" si="65"/>
        <v>253</v>
      </c>
      <c r="V36" s="440">
        <v>141</v>
      </c>
      <c r="W36" s="439">
        <v>112</v>
      </c>
      <c r="X36" s="271" t="s">
        <v>51</v>
      </c>
      <c r="Y36" s="433">
        <v>19</v>
      </c>
      <c r="Z36" s="440">
        <f t="shared" si="66"/>
        <v>96</v>
      </c>
      <c r="AA36" s="440">
        <v>67</v>
      </c>
      <c r="AB36" s="440">
        <v>29</v>
      </c>
      <c r="AC36" s="441">
        <f t="shared" si="67"/>
        <v>80</v>
      </c>
      <c r="AD36" s="441">
        <v>54</v>
      </c>
      <c r="AE36" s="441">
        <v>26</v>
      </c>
      <c r="AF36" s="442">
        <f t="shared" si="68"/>
        <v>48</v>
      </c>
      <c r="AG36" s="443">
        <v>48</v>
      </c>
      <c r="AH36" s="443">
        <v>0</v>
      </c>
      <c r="AI36" s="443">
        <v>489</v>
      </c>
      <c r="AJ36" s="443">
        <v>0</v>
      </c>
      <c r="AK36" s="443">
        <v>48</v>
      </c>
      <c r="AL36" s="443">
        <v>0</v>
      </c>
      <c r="AM36" s="443">
        <f t="shared" si="69"/>
        <v>282</v>
      </c>
      <c r="AN36" s="444">
        <v>14</v>
      </c>
      <c r="AO36" s="444">
        <v>0</v>
      </c>
      <c r="AP36" s="443">
        <v>80</v>
      </c>
      <c r="AQ36" s="443">
        <v>140</v>
      </c>
      <c r="AR36" s="443">
        <v>48</v>
      </c>
      <c r="AU36" s="516">
        <f t="shared" si="4"/>
        <v>0</v>
      </c>
      <c r="AV36" s="516">
        <f t="shared" si="5"/>
        <v>0</v>
      </c>
      <c r="AW36" s="516">
        <f t="shared" si="6"/>
        <v>0</v>
      </c>
      <c r="AX36" s="516">
        <f t="shared" si="7"/>
        <v>0</v>
      </c>
      <c r="AY36" s="516">
        <f t="shared" si="8"/>
        <v>0</v>
      </c>
      <c r="AZ36" s="516">
        <f t="shared" si="9"/>
        <v>0</v>
      </c>
      <c r="BA36" s="516">
        <f t="shared" si="10"/>
        <v>0</v>
      </c>
      <c r="BB36" s="516">
        <f t="shared" si="11"/>
        <v>0</v>
      </c>
      <c r="BC36" s="516">
        <f t="shared" si="12"/>
        <v>0</v>
      </c>
      <c r="BD36" s="516">
        <f t="shared" si="13"/>
        <v>0</v>
      </c>
      <c r="BE36" s="516">
        <f t="shared" si="14"/>
        <v>0</v>
      </c>
      <c r="BF36" s="516">
        <f t="shared" si="15"/>
        <v>0</v>
      </c>
      <c r="BG36" s="516">
        <f t="shared" si="16"/>
        <v>0</v>
      </c>
      <c r="BH36" s="516">
        <f t="shared" si="17"/>
        <v>0</v>
      </c>
    </row>
    <row r="37" spans="1:60" s="47" customFormat="1" ht="12.75">
      <c r="A37" s="271" t="s">
        <v>52</v>
      </c>
      <c r="B37" s="433">
        <v>20</v>
      </c>
      <c r="C37" s="436">
        <f t="shared" si="54"/>
        <v>1133</v>
      </c>
      <c r="D37" s="438">
        <f t="shared" si="55"/>
        <v>697</v>
      </c>
      <c r="E37" s="438">
        <f t="shared" si="55"/>
        <v>436</v>
      </c>
      <c r="F37" s="439">
        <f t="shared" si="56"/>
        <v>73</v>
      </c>
      <c r="G37" s="439">
        <f t="shared" si="57"/>
        <v>32</v>
      </c>
      <c r="H37" s="439">
        <f t="shared" si="58"/>
        <v>41</v>
      </c>
      <c r="I37" s="439">
        <f t="shared" si="59"/>
        <v>25</v>
      </c>
      <c r="J37" s="439">
        <v>6</v>
      </c>
      <c r="K37" s="439">
        <v>19</v>
      </c>
      <c r="L37" s="439">
        <f t="shared" si="60"/>
        <v>40</v>
      </c>
      <c r="M37" s="439">
        <v>24</v>
      </c>
      <c r="N37" s="439">
        <v>16</v>
      </c>
      <c r="O37" s="439">
        <f t="shared" si="61"/>
        <v>8</v>
      </c>
      <c r="P37" s="439">
        <v>2</v>
      </c>
      <c r="Q37" s="439">
        <v>6</v>
      </c>
      <c r="R37" s="439">
        <f t="shared" si="62"/>
        <v>998</v>
      </c>
      <c r="S37" s="439">
        <f t="shared" si="63"/>
        <v>645</v>
      </c>
      <c r="T37" s="439">
        <f t="shared" si="64"/>
        <v>353</v>
      </c>
      <c r="U37" s="439">
        <f t="shared" si="65"/>
        <v>685</v>
      </c>
      <c r="V37" s="440">
        <v>413</v>
      </c>
      <c r="W37" s="439">
        <v>272</v>
      </c>
      <c r="X37" s="271" t="s">
        <v>52</v>
      </c>
      <c r="Y37" s="433">
        <v>20</v>
      </c>
      <c r="Z37" s="440">
        <f t="shared" si="66"/>
        <v>163</v>
      </c>
      <c r="AA37" s="440">
        <v>116</v>
      </c>
      <c r="AB37" s="440">
        <v>47</v>
      </c>
      <c r="AC37" s="441">
        <f t="shared" si="67"/>
        <v>150</v>
      </c>
      <c r="AD37" s="441">
        <v>116</v>
      </c>
      <c r="AE37" s="441">
        <v>34</v>
      </c>
      <c r="AF37" s="442">
        <f t="shared" si="68"/>
        <v>62</v>
      </c>
      <c r="AG37" s="443">
        <v>20</v>
      </c>
      <c r="AH37" s="443">
        <v>42</v>
      </c>
      <c r="AI37" s="443">
        <v>697</v>
      </c>
      <c r="AJ37" s="443">
        <v>109</v>
      </c>
      <c r="AK37" s="443">
        <v>327</v>
      </c>
      <c r="AL37" s="443">
        <v>0</v>
      </c>
      <c r="AM37" s="443">
        <f t="shared" si="69"/>
        <v>674</v>
      </c>
      <c r="AN37" s="444">
        <v>40</v>
      </c>
      <c r="AO37" s="444">
        <v>8</v>
      </c>
      <c r="AP37" s="443">
        <v>150</v>
      </c>
      <c r="AQ37" s="443">
        <v>414</v>
      </c>
      <c r="AR37" s="443">
        <v>62</v>
      </c>
      <c r="AU37" s="516">
        <f t="shared" si="4"/>
        <v>0</v>
      </c>
      <c r="AV37" s="516">
        <f t="shared" si="5"/>
        <v>0</v>
      </c>
      <c r="AW37" s="516">
        <f t="shared" si="6"/>
        <v>0</v>
      </c>
      <c r="AX37" s="516">
        <f t="shared" si="7"/>
        <v>0</v>
      </c>
      <c r="AY37" s="516">
        <f t="shared" si="8"/>
        <v>0</v>
      </c>
      <c r="AZ37" s="516">
        <f t="shared" si="9"/>
        <v>0</v>
      </c>
      <c r="BA37" s="516">
        <f t="shared" si="10"/>
        <v>0</v>
      </c>
      <c r="BB37" s="516">
        <f t="shared" si="11"/>
        <v>0</v>
      </c>
      <c r="BC37" s="516">
        <f t="shared" si="12"/>
        <v>0</v>
      </c>
      <c r="BD37" s="516">
        <f t="shared" si="13"/>
        <v>0</v>
      </c>
      <c r="BE37" s="516">
        <f t="shared" si="14"/>
        <v>0</v>
      </c>
      <c r="BF37" s="516">
        <f t="shared" si="15"/>
        <v>0</v>
      </c>
      <c r="BG37" s="516">
        <f t="shared" si="16"/>
        <v>0</v>
      </c>
      <c r="BH37" s="516">
        <f t="shared" si="17"/>
        <v>0</v>
      </c>
    </row>
    <row r="38" spans="1:60" s="47" customFormat="1" ht="12.75">
      <c r="A38" s="271" t="s">
        <v>53</v>
      </c>
      <c r="B38" s="433">
        <v>21</v>
      </c>
      <c r="C38" s="436">
        <f>+D38+E38</f>
        <v>641</v>
      </c>
      <c r="D38" s="438">
        <f>+G38+S38+AG38</f>
        <v>408</v>
      </c>
      <c r="E38" s="438">
        <f>+H38+T38+AH38</f>
        <v>233</v>
      </c>
      <c r="F38" s="439">
        <f>+I38+L38+O38</f>
        <v>43</v>
      </c>
      <c r="G38" s="439">
        <f t="shared" si="57"/>
        <v>16</v>
      </c>
      <c r="H38" s="439">
        <f t="shared" si="58"/>
        <v>27</v>
      </c>
      <c r="I38" s="439">
        <f>+J38+K38</f>
        <v>0</v>
      </c>
      <c r="J38" s="439">
        <v>0</v>
      </c>
      <c r="K38" s="439">
        <v>0</v>
      </c>
      <c r="L38" s="439">
        <f>+M38+N38</f>
        <v>43</v>
      </c>
      <c r="M38" s="439">
        <v>16</v>
      </c>
      <c r="N38" s="439">
        <v>27</v>
      </c>
      <c r="O38" s="439">
        <f>+P38+Q38</f>
        <v>0</v>
      </c>
      <c r="P38" s="439">
        <v>0</v>
      </c>
      <c r="Q38" s="439">
        <v>0</v>
      </c>
      <c r="R38" s="439">
        <f t="shared" si="62"/>
        <v>598</v>
      </c>
      <c r="S38" s="439">
        <f t="shared" si="63"/>
        <v>392</v>
      </c>
      <c r="T38" s="439">
        <f t="shared" si="64"/>
        <v>206</v>
      </c>
      <c r="U38" s="439">
        <f>+V38+W38</f>
        <v>423</v>
      </c>
      <c r="V38" s="440">
        <v>259</v>
      </c>
      <c r="W38" s="439">
        <v>164</v>
      </c>
      <c r="X38" s="271" t="s">
        <v>53</v>
      </c>
      <c r="Y38" s="433">
        <v>21</v>
      </c>
      <c r="Z38" s="440">
        <f>+AA38+AB38</f>
        <v>91</v>
      </c>
      <c r="AA38" s="440">
        <v>68</v>
      </c>
      <c r="AB38" s="440">
        <v>23</v>
      </c>
      <c r="AC38" s="441">
        <f>+AD38+AE38</f>
        <v>84</v>
      </c>
      <c r="AD38" s="441">
        <v>65</v>
      </c>
      <c r="AE38" s="441">
        <v>19</v>
      </c>
      <c r="AF38" s="442">
        <f>+AG38+AH38</f>
        <v>0</v>
      </c>
      <c r="AG38" s="443">
        <v>0</v>
      </c>
      <c r="AH38" s="443">
        <v>0</v>
      </c>
      <c r="AI38" s="443">
        <v>641</v>
      </c>
      <c r="AJ38" s="443">
        <v>0</v>
      </c>
      <c r="AK38" s="443">
        <v>0</v>
      </c>
      <c r="AL38" s="443">
        <v>0</v>
      </c>
      <c r="AM38" s="443">
        <f>+AN38+AO38+AP38+AQ38+AR38</f>
        <v>415</v>
      </c>
      <c r="AN38" s="444">
        <v>43</v>
      </c>
      <c r="AO38" s="444">
        <v>0</v>
      </c>
      <c r="AP38" s="443">
        <v>84</v>
      </c>
      <c r="AQ38" s="443">
        <v>288</v>
      </c>
      <c r="AR38" s="443">
        <v>0</v>
      </c>
      <c r="AU38" s="516">
        <f t="shared" si="4"/>
        <v>0</v>
      </c>
      <c r="AV38" s="516">
        <f t="shared" si="5"/>
        <v>0</v>
      </c>
      <c r="AW38" s="516">
        <f t="shared" si="6"/>
        <v>0</v>
      </c>
      <c r="AX38" s="516">
        <f t="shared" si="7"/>
        <v>0</v>
      </c>
      <c r="AY38" s="516">
        <f t="shared" si="8"/>
        <v>0</v>
      </c>
      <c r="AZ38" s="516">
        <f t="shared" si="9"/>
        <v>0</v>
      </c>
      <c r="BA38" s="516">
        <f t="shared" si="10"/>
        <v>0</v>
      </c>
      <c r="BB38" s="516">
        <f t="shared" si="11"/>
        <v>0</v>
      </c>
      <c r="BC38" s="516">
        <f t="shared" si="12"/>
        <v>0</v>
      </c>
      <c r="BD38" s="516">
        <f t="shared" si="13"/>
        <v>0</v>
      </c>
      <c r="BE38" s="516">
        <f t="shared" si="14"/>
        <v>0</v>
      </c>
      <c r="BF38" s="516">
        <f t="shared" si="15"/>
        <v>0</v>
      </c>
      <c r="BG38" s="516">
        <f t="shared" si="16"/>
        <v>0</v>
      </c>
      <c r="BH38" s="516">
        <f t="shared" si="17"/>
        <v>0</v>
      </c>
    </row>
    <row r="39" spans="1:60" s="47" customFormat="1" ht="12.75">
      <c r="A39" s="271" t="s">
        <v>54</v>
      </c>
      <c r="B39" s="433">
        <v>22</v>
      </c>
      <c r="C39" s="436">
        <f>+D39+E39</f>
        <v>1351</v>
      </c>
      <c r="D39" s="438">
        <f>+G39+S39+AG39</f>
        <v>893</v>
      </c>
      <c r="E39" s="438">
        <f>+H39+T39+AH39</f>
        <v>458</v>
      </c>
      <c r="F39" s="439">
        <f>+I39+L39+O39</f>
        <v>19</v>
      </c>
      <c r="G39" s="439">
        <f t="shared" ref="G39" si="70">+J39+M39+P39</f>
        <v>19</v>
      </c>
      <c r="H39" s="439">
        <f t="shared" ref="H39" si="71">+K39+N39+Q39</f>
        <v>0</v>
      </c>
      <c r="I39" s="439">
        <f>+J39+K39</f>
        <v>0</v>
      </c>
      <c r="J39" s="439">
        <v>0</v>
      </c>
      <c r="K39" s="439">
        <v>0</v>
      </c>
      <c r="L39" s="439">
        <f>+M39+N39</f>
        <v>19</v>
      </c>
      <c r="M39" s="439">
        <v>19</v>
      </c>
      <c r="N39" s="439">
        <v>0</v>
      </c>
      <c r="O39" s="439">
        <f>+P39+Q39</f>
        <v>0</v>
      </c>
      <c r="P39" s="439">
        <v>0</v>
      </c>
      <c r="Q39" s="439">
        <v>0</v>
      </c>
      <c r="R39" s="439">
        <f t="shared" si="62"/>
        <v>1332</v>
      </c>
      <c r="S39" s="439">
        <f t="shared" ref="S39" si="72">+V39+AA39+AD39</f>
        <v>874</v>
      </c>
      <c r="T39" s="439">
        <f t="shared" ref="T39" si="73">+W39+AB39+AE39</f>
        <v>458</v>
      </c>
      <c r="U39" s="439">
        <f>+V39+W39</f>
        <v>910</v>
      </c>
      <c r="V39" s="440">
        <v>562</v>
      </c>
      <c r="W39" s="439">
        <v>348</v>
      </c>
      <c r="X39" s="271" t="s">
        <v>54</v>
      </c>
      <c r="Y39" s="433">
        <v>22</v>
      </c>
      <c r="Z39" s="440">
        <f>+AA39+AB39</f>
        <v>231</v>
      </c>
      <c r="AA39" s="440">
        <v>174</v>
      </c>
      <c r="AB39" s="440">
        <v>57</v>
      </c>
      <c r="AC39" s="441">
        <f>+AD39+AE39</f>
        <v>191</v>
      </c>
      <c r="AD39" s="441">
        <v>138</v>
      </c>
      <c r="AE39" s="441">
        <v>53</v>
      </c>
      <c r="AF39" s="442">
        <f>+AG39+AH39</f>
        <v>0</v>
      </c>
      <c r="AG39" s="443">
        <v>0</v>
      </c>
      <c r="AH39" s="443">
        <v>0</v>
      </c>
      <c r="AI39" s="443">
        <v>1351</v>
      </c>
      <c r="AJ39" s="443">
        <v>0</v>
      </c>
      <c r="AK39" s="443">
        <v>0</v>
      </c>
      <c r="AL39" s="443">
        <v>0</v>
      </c>
      <c r="AM39" s="443">
        <f>+AN39+AO39+AP39+AQ39+AR39</f>
        <v>771</v>
      </c>
      <c r="AN39" s="444">
        <v>11</v>
      </c>
      <c r="AO39" s="444">
        <v>8</v>
      </c>
      <c r="AP39" s="443">
        <v>191</v>
      </c>
      <c r="AQ39" s="443">
        <v>561</v>
      </c>
      <c r="AR39" s="443">
        <v>0</v>
      </c>
      <c r="AU39" s="516">
        <f t="shared" si="4"/>
        <v>0</v>
      </c>
      <c r="AV39" s="516">
        <f t="shared" si="5"/>
        <v>0</v>
      </c>
      <c r="AW39" s="516">
        <f t="shared" si="6"/>
        <v>0</v>
      </c>
      <c r="AX39" s="516">
        <f t="shared" si="7"/>
        <v>0</v>
      </c>
      <c r="AY39" s="516">
        <f t="shared" si="8"/>
        <v>0</v>
      </c>
      <c r="AZ39" s="516">
        <f t="shared" si="9"/>
        <v>0</v>
      </c>
      <c r="BA39" s="516">
        <f t="shared" si="10"/>
        <v>0</v>
      </c>
      <c r="BB39" s="516">
        <f t="shared" si="11"/>
        <v>0</v>
      </c>
      <c r="BC39" s="516">
        <f t="shared" si="12"/>
        <v>0</v>
      </c>
      <c r="BD39" s="516">
        <f t="shared" si="13"/>
        <v>0</v>
      </c>
      <c r="BE39" s="516">
        <f t="shared" si="14"/>
        <v>0</v>
      </c>
      <c r="BF39" s="516">
        <f t="shared" si="15"/>
        <v>0</v>
      </c>
      <c r="BG39" s="516">
        <f t="shared" si="16"/>
        <v>0</v>
      </c>
      <c r="BH39" s="516">
        <f t="shared" si="17"/>
        <v>0</v>
      </c>
    </row>
    <row r="40" spans="1:60" s="47" customFormat="1" ht="12.75">
      <c r="A40" s="332" t="s">
        <v>55</v>
      </c>
      <c r="B40" s="433">
        <v>23</v>
      </c>
      <c r="C40" s="436">
        <f>SUM(C41:C43)</f>
        <v>2216</v>
      </c>
      <c r="D40" s="436">
        <f t="shared" ref="D40:W40" si="74">SUM(D41:D43)</f>
        <v>1467</v>
      </c>
      <c r="E40" s="436">
        <f t="shared" si="74"/>
        <v>749</v>
      </c>
      <c r="F40" s="436">
        <f t="shared" si="74"/>
        <v>152</v>
      </c>
      <c r="G40" s="436">
        <f t="shared" si="74"/>
        <v>69</v>
      </c>
      <c r="H40" s="436">
        <f t="shared" si="74"/>
        <v>83</v>
      </c>
      <c r="I40" s="436">
        <f t="shared" si="74"/>
        <v>26</v>
      </c>
      <c r="J40" s="436">
        <f t="shared" si="74"/>
        <v>13</v>
      </c>
      <c r="K40" s="436">
        <f t="shared" si="74"/>
        <v>13</v>
      </c>
      <c r="L40" s="436">
        <f t="shared" si="74"/>
        <v>97</v>
      </c>
      <c r="M40" s="436">
        <f t="shared" si="74"/>
        <v>45</v>
      </c>
      <c r="N40" s="436">
        <f t="shared" si="74"/>
        <v>52</v>
      </c>
      <c r="O40" s="436">
        <f t="shared" si="74"/>
        <v>29</v>
      </c>
      <c r="P40" s="436">
        <f t="shared" si="74"/>
        <v>11</v>
      </c>
      <c r="Q40" s="436">
        <f t="shared" si="74"/>
        <v>18</v>
      </c>
      <c r="R40" s="436">
        <f t="shared" si="74"/>
        <v>2064</v>
      </c>
      <c r="S40" s="436">
        <f t="shared" si="74"/>
        <v>1398</v>
      </c>
      <c r="T40" s="436">
        <f t="shared" si="74"/>
        <v>666</v>
      </c>
      <c r="U40" s="436">
        <f t="shared" si="74"/>
        <v>1160</v>
      </c>
      <c r="V40" s="436">
        <f t="shared" si="74"/>
        <v>727</v>
      </c>
      <c r="W40" s="437">
        <f t="shared" si="74"/>
        <v>433</v>
      </c>
      <c r="X40" s="332" t="s">
        <v>55</v>
      </c>
      <c r="Y40" s="433">
        <v>23</v>
      </c>
      <c r="Z40" s="436">
        <f>SUM(Z41:Z43)</f>
        <v>485</v>
      </c>
      <c r="AA40" s="436">
        <f t="shared" ref="AA40:AR40" si="75">SUM(AA41:AA43)</f>
        <v>359</v>
      </c>
      <c r="AB40" s="436">
        <f t="shared" si="75"/>
        <v>126</v>
      </c>
      <c r="AC40" s="436">
        <f t="shared" si="75"/>
        <v>419</v>
      </c>
      <c r="AD40" s="436">
        <f t="shared" si="75"/>
        <v>312</v>
      </c>
      <c r="AE40" s="436">
        <f t="shared" si="75"/>
        <v>107</v>
      </c>
      <c r="AF40" s="436">
        <f t="shared" si="75"/>
        <v>0</v>
      </c>
      <c r="AG40" s="436">
        <f t="shared" si="75"/>
        <v>0</v>
      </c>
      <c r="AH40" s="436">
        <f t="shared" si="75"/>
        <v>0</v>
      </c>
      <c r="AI40" s="436">
        <f t="shared" si="75"/>
        <v>2138</v>
      </c>
      <c r="AJ40" s="436">
        <f t="shared" si="75"/>
        <v>0</v>
      </c>
      <c r="AK40" s="436">
        <f t="shared" si="75"/>
        <v>78</v>
      </c>
      <c r="AL40" s="436">
        <f t="shared" si="75"/>
        <v>0</v>
      </c>
      <c r="AM40" s="436">
        <f t="shared" si="75"/>
        <v>1041</v>
      </c>
      <c r="AN40" s="436">
        <f t="shared" si="75"/>
        <v>67</v>
      </c>
      <c r="AO40" s="436">
        <f t="shared" si="75"/>
        <v>29</v>
      </c>
      <c r="AP40" s="436">
        <f t="shared" si="75"/>
        <v>419</v>
      </c>
      <c r="AQ40" s="436">
        <f t="shared" si="75"/>
        <v>526</v>
      </c>
      <c r="AR40" s="437">
        <f t="shared" si="75"/>
        <v>0</v>
      </c>
      <c r="AU40" s="516">
        <f t="shared" si="4"/>
        <v>0</v>
      </c>
      <c r="AV40" s="516">
        <f t="shared" si="5"/>
        <v>0</v>
      </c>
      <c r="AW40" s="516">
        <f t="shared" si="6"/>
        <v>0</v>
      </c>
      <c r="AX40" s="516">
        <f t="shared" si="7"/>
        <v>0</v>
      </c>
      <c r="AY40" s="516">
        <f t="shared" si="8"/>
        <v>0</v>
      </c>
      <c r="AZ40" s="516">
        <f t="shared" si="9"/>
        <v>0</v>
      </c>
      <c r="BA40" s="516">
        <f t="shared" si="10"/>
        <v>0</v>
      </c>
      <c r="BB40" s="516">
        <f t="shared" si="11"/>
        <v>0</v>
      </c>
      <c r="BC40" s="516">
        <f t="shared" si="12"/>
        <v>0</v>
      </c>
      <c r="BD40" s="516">
        <f t="shared" si="13"/>
        <v>0</v>
      </c>
      <c r="BE40" s="516">
        <f t="shared" si="14"/>
        <v>0</v>
      </c>
      <c r="BF40" s="516">
        <f t="shared" si="15"/>
        <v>0</v>
      </c>
      <c r="BG40" s="516">
        <f t="shared" si="16"/>
        <v>0</v>
      </c>
      <c r="BH40" s="516">
        <f t="shared" si="17"/>
        <v>0</v>
      </c>
    </row>
    <row r="41" spans="1:60" s="47" customFormat="1" ht="12.75">
      <c r="A41" s="271" t="s">
        <v>56</v>
      </c>
      <c r="B41" s="433">
        <v>24</v>
      </c>
      <c r="C41" s="436">
        <f>+D41+E41</f>
        <v>1073</v>
      </c>
      <c r="D41" s="438">
        <f t="shared" ref="D41:E43" si="76">+G41+S41+AG41</f>
        <v>713</v>
      </c>
      <c r="E41" s="438">
        <f t="shared" si="76"/>
        <v>360</v>
      </c>
      <c r="F41" s="439">
        <f>+I41+L41+O41</f>
        <v>127</v>
      </c>
      <c r="G41" s="439">
        <f t="shared" ref="G41:G43" si="77">+J41+M41+P41</f>
        <v>56</v>
      </c>
      <c r="H41" s="439">
        <f t="shared" ref="H41:H43" si="78">+K41+N41+Q41</f>
        <v>71</v>
      </c>
      <c r="I41" s="439">
        <f>+J41+K41</f>
        <v>26</v>
      </c>
      <c r="J41" s="439">
        <v>13</v>
      </c>
      <c r="K41" s="439">
        <v>13</v>
      </c>
      <c r="L41" s="439">
        <f>+M41+N41</f>
        <v>79</v>
      </c>
      <c r="M41" s="439">
        <v>35</v>
      </c>
      <c r="N41" s="439">
        <v>44</v>
      </c>
      <c r="O41" s="439">
        <f>+P41+Q41</f>
        <v>22</v>
      </c>
      <c r="P41" s="439">
        <v>8</v>
      </c>
      <c r="Q41" s="439">
        <v>14</v>
      </c>
      <c r="R41" s="439">
        <f>+U41+Z41+AC41</f>
        <v>946</v>
      </c>
      <c r="S41" s="439">
        <f t="shared" ref="S41:S43" si="79">+V41+AA41+AD41</f>
        <v>657</v>
      </c>
      <c r="T41" s="439">
        <f t="shared" ref="T41:T43" si="80">+W41+AB41+AE41</f>
        <v>289</v>
      </c>
      <c r="U41" s="439">
        <f>+V41+W41</f>
        <v>497</v>
      </c>
      <c r="V41" s="440">
        <v>317</v>
      </c>
      <c r="W41" s="439">
        <v>180</v>
      </c>
      <c r="X41" s="271" t="s">
        <v>56</v>
      </c>
      <c r="Y41" s="433">
        <v>24</v>
      </c>
      <c r="Z41" s="440">
        <f t="shared" ref="Z41" si="81">+AA41+AB41</f>
        <v>230</v>
      </c>
      <c r="AA41" s="440">
        <v>174</v>
      </c>
      <c r="AB41" s="440">
        <v>56</v>
      </c>
      <c r="AC41" s="441">
        <f t="shared" ref="AC41" si="82">+AD41+AE41</f>
        <v>219</v>
      </c>
      <c r="AD41" s="441">
        <v>166</v>
      </c>
      <c r="AE41" s="441">
        <v>53</v>
      </c>
      <c r="AF41" s="442">
        <f t="shared" ref="AF41" si="83">+AG41+AH41</f>
        <v>0</v>
      </c>
      <c r="AG41" s="443">
        <v>0</v>
      </c>
      <c r="AH41" s="443">
        <v>0</v>
      </c>
      <c r="AI41" s="443">
        <v>995</v>
      </c>
      <c r="AJ41" s="443">
        <v>0</v>
      </c>
      <c r="AK41" s="443">
        <v>78</v>
      </c>
      <c r="AL41" s="443">
        <v>0</v>
      </c>
      <c r="AM41" s="443">
        <f t="shared" ref="AM41" si="84">+AN41+AO41+AP41+AQ41+AR41</f>
        <v>459</v>
      </c>
      <c r="AN41" s="444">
        <v>49</v>
      </c>
      <c r="AO41" s="444">
        <v>22</v>
      </c>
      <c r="AP41" s="443">
        <v>219</v>
      </c>
      <c r="AQ41" s="443">
        <v>169</v>
      </c>
      <c r="AR41" s="443">
        <v>0</v>
      </c>
      <c r="AU41" s="516">
        <f t="shared" si="4"/>
        <v>0</v>
      </c>
      <c r="AV41" s="516">
        <f t="shared" si="5"/>
        <v>0</v>
      </c>
      <c r="AW41" s="516">
        <f t="shared" si="6"/>
        <v>0</v>
      </c>
      <c r="AX41" s="516">
        <f t="shared" si="7"/>
        <v>0</v>
      </c>
      <c r="AY41" s="516">
        <f t="shared" si="8"/>
        <v>0</v>
      </c>
      <c r="AZ41" s="516">
        <f t="shared" si="9"/>
        <v>0</v>
      </c>
      <c r="BA41" s="516">
        <f t="shared" si="10"/>
        <v>0</v>
      </c>
      <c r="BB41" s="516">
        <f t="shared" si="11"/>
        <v>0</v>
      </c>
      <c r="BC41" s="516">
        <f t="shared" si="12"/>
        <v>0</v>
      </c>
      <c r="BD41" s="516">
        <f t="shared" si="13"/>
        <v>0</v>
      </c>
      <c r="BE41" s="516">
        <f t="shared" si="14"/>
        <v>0</v>
      </c>
      <c r="BF41" s="516">
        <f t="shared" si="15"/>
        <v>0</v>
      </c>
      <c r="BG41" s="516">
        <f t="shared" si="16"/>
        <v>0</v>
      </c>
      <c r="BH41" s="516">
        <f t="shared" si="17"/>
        <v>0</v>
      </c>
    </row>
    <row r="42" spans="1:60" s="47" customFormat="1" ht="12.75">
      <c r="A42" s="271" t="s">
        <v>57</v>
      </c>
      <c r="B42" s="433">
        <v>25</v>
      </c>
      <c r="C42" s="436">
        <f t="shared" ref="C42:C43" si="85">+D42+E42</f>
        <v>350</v>
      </c>
      <c r="D42" s="438">
        <f t="shared" si="76"/>
        <v>207</v>
      </c>
      <c r="E42" s="438">
        <f t="shared" si="76"/>
        <v>143</v>
      </c>
      <c r="F42" s="439">
        <f t="shared" ref="F42:F43" si="86">+I42+L42+O42</f>
        <v>0</v>
      </c>
      <c r="G42" s="439">
        <f t="shared" si="77"/>
        <v>0</v>
      </c>
      <c r="H42" s="439">
        <f t="shared" si="78"/>
        <v>0</v>
      </c>
      <c r="I42" s="439">
        <f>+J42+K42</f>
        <v>0</v>
      </c>
      <c r="J42" s="439">
        <v>0</v>
      </c>
      <c r="K42" s="439">
        <v>0</v>
      </c>
      <c r="L42" s="439">
        <f t="shared" ref="L42:L43" si="87">+M42+N42</f>
        <v>0</v>
      </c>
      <c r="M42" s="439">
        <v>0</v>
      </c>
      <c r="N42" s="439">
        <v>0</v>
      </c>
      <c r="O42" s="439">
        <f t="shared" ref="O42:O43" si="88">+P42+Q42</f>
        <v>0</v>
      </c>
      <c r="P42" s="439">
        <v>0</v>
      </c>
      <c r="Q42" s="439">
        <v>0</v>
      </c>
      <c r="R42" s="439">
        <f t="shared" ref="R42:R43" si="89">+U42+Z42+AC42</f>
        <v>350</v>
      </c>
      <c r="S42" s="439">
        <f t="shared" si="79"/>
        <v>207</v>
      </c>
      <c r="T42" s="439">
        <f t="shared" si="80"/>
        <v>143</v>
      </c>
      <c r="U42" s="439">
        <f>+V42+W42</f>
        <v>183</v>
      </c>
      <c r="V42" s="440">
        <v>106</v>
      </c>
      <c r="W42" s="439">
        <v>77</v>
      </c>
      <c r="X42" s="271" t="s">
        <v>57</v>
      </c>
      <c r="Y42" s="433">
        <v>25</v>
      </c>
      <c r="Z42" s="440">
        <f>+AA42+AB42</f>
        <v>88</v>
      </c>
      <c r="AA42" s="440">
        <v>48</v>
      </c>
      <c r="AB42" s="440">
        <v>40</v>
      </c>
      <c r="AC42" s="441">
        <f>+AD42+AE42</f>
        <v>79</v>
      </c>
      <c r="AD42" s="441">
        <v>53</v>
      </c>
      <c r="AE42" s="441">
        <v>26</v>
      </c>
      <c r="AF42" s="442">
        <f>+AG42+AH42</f>
        <v>0</v>
      </c>
      <c r="AG42" s="443">
        <v>0</v>
      </c>
      <c r="AH42" s="443">
        <v>0</v>
      </c>
      <c r="AI42" s="443">
        <v>350</v>
      </c>
      <c r="AJ42" s="443">
        <v>0</v>
      </c>
      <c r="AK42" s="443">
        <v>0</v>
      </c>
      <c r="AL42" s="443">
        <v>0</v>
      </c>
      <c r="AM42" s="443">
        <f>+AN42+AO42+AP42+AQ42+AR42</f>
        <v>174</v>
      </c>
      <c r="AN42" s="444">
        <v>0</v>
      </c>
      <c r="AO42" s="444">
        <v>0</v>
      </c>
      <c r="AP42" s="443">
        <v>79</v>
      </c>
      <c r="AQ42" s="443">
        <v>95</v>
      </c>
      <c r="AR42" s="443">
        <v>0</v>
      </c>
      <c r="AU42" s="516">
        <f t="shared" si="4"/>
        <v>0</v>
      </c>
      <c r="AV42" s="516">
        <f t="shared" si="5"/>
        <v>0</v>
      </c>
      <c r="AW42" s="516">
        <f t="shared" si="6"/>
        <v>0</v>
      </c>
      <c r="AX42" s="516">
        <f t="shared" si="7"/>
        <v>0</v>
      </c>
      <c r="AY42" s="516">
        <f t="shared" si="8"/>
        <v>0</v>
      </c>
      <c r="AZ42" s="516">
        <f t="shared" si="9"/>
        <v>0</v>
      </c>
      <c r="BA42" s="516">
        <f t="shared" si="10"/>
        <v>0</v>
      </c>
      <c r="BB42" s="516">
        <f t="shared" si="11"/>
        <v>0</v>
      </c>
      <c r="BC42" s="516">
        <f t="shared" si="12"/>
        <v>0</v>
      </c>
      <c r="BD42" s="516">
        <f t="shared" si="13"/>
        <v>0</v>
      </c>
      <c r="BE42" s="516">
        <f t="shared" si="14"/>
        <v>0</v>
      </c>
      <c r="BF42" s="516">
        <f t="shared" si="15"/>
        <v>0</v>
      </c>
      <c r="BG42" s="516">
        <f t="shared" si="16"/>
        <v>0</v>
      </c>
      <c r="BH42" s="516">
        <f t="shared" si="17"/>
        <v>0</v>
      </c>
    </row>
    <row r="43" spans="1:60" s="47" customFormat="1" ht="12.75">
      <c r="A43" s="271" t="s">
        <v>58</v>
      </c>
      <c r="B43" s="433">
        <v>26</v>
      </c>
      <c r="C43" s="436">
        <f t="shared" si="85"/>
        <v>793</v>
      </c>
      <c r="D43" s="438">
        <f t="shared" si="76"/>
        <v>547</v>
      </c>
      <c r="E43" s="438">
        <f t="shared" si="76"/>
        <v>246</v>
      </c>
      <c r="F43" s="439">
        <f t="shared" si="86"/>
        <v>25</v>
      </c>
      <c r="G43" s="439">
        <f t="shared" si="77"/>
        <v>13</v>
      </c>
      <c r="H43" s="439">
        <f t="shared" si="78"/>
        <v>12</v>
      </c>
      <c r="I43" s="439">
        <f t="shared" ref="I43" si="90">+J43+K43</f>
        <v>0</v>
      </c>
      <c r="J43" s="439">
        <v>0</v>
      </c>
      <c r="K43" s="439">
        <v>0</v>
      </c>
      <c r="L43" s="439">
        <f t="shared" si="87"/>
        <v>18</v>
      </c>
      <c r="M43" s="439">
        <v>10</v>
      </c>
      <c r="N43" s="439">
        <v>8</v>
      </c>
      <c r="O43" s="439">
        <f t="shared" si="88"/>
        <v>7</v>
      </c>
      <c r="P43" s="439">
        <v>3</v>
      </c>
      <c r="Q43" s="439">
        <v>4</v>
      </c>
      <c r="R43" s="439">
        <f t="shared" si="89"/>
        <v>768</v>
      </c>
      <c r="S43" s="439">
        <f t="shared" si="79"/>
        <v>534</v>
      </c>
      <c r="T43" s="439">
        <f t="shared" si="80"/>
        <v>234</v>
      </c>
      <c r="U43" s="439">
        <f t="shared" ref="U43" si="91">+V43+W43</f>
        <v>480</v>
      </c>
      <c r="V43" s="440">
        <v>304</v>
      </c>
      <c r="W43" s="439">
        <v>176</v>
      </c>
      <c r="X43" s="271" t="s">
        <v>58</v>
      </c>
      <c r="Y43" s="433">
        <v>26</v>
      </c>
      <c r="Z43" s="440">
        <f>+AA43+AB43</f>
        <v>167</v>
      </c>
      <c r="AA43" s="440">
        <v>137</v>
      </c>
      <c r="AB43" s="440">
        <v>30</v>
      </c>
      <c r="AC43" s="441">
        <f>+AD43+AE43</f>
        <v>121</v>
      </c>
      <c r="AD43" s="441">
        <v>93</v>
      </c>
      <c r="AE43" s="441">
        <v>28</v>
      </c>
      <c r="AF43" s="442">
        <f>+AG43+AH43</f>
        <v>0</v>
      </c>
      <c r="AG43" s="443">
        <v>0</v>
      </c>
      <c r="AH43" s="443">
        <v>0</v>
      </c>
      <c r="AI43" s="443">
        <v>793</v>
      </c>
      <c r="AJ43" s="443">
        <v>0</v>
      </c>
      <c r="AK43" s="443">
        <v>0</v>
      </c>
      <c r="AL43" s="443">
        <v>0</v>
      </c>
      <c r="AM43" s="443">
        <f>+AN43+AO43+AP43+AQ43+AR43</f>
        <v>408</v>
      </c>
      <c r="AN43" s="444">
        <v>18</v>
      </c>
      <c r="AO43" s="444">
        <v>7</v>
      </c>
      <c r="AP43" s="443">
        <v>121</v>
      </c>
      <c r="AQ43" s="443">
        <v>262</v>
      </c>
      <c r="AR43" s="443">
        <v>0</v>
      </c>
      <c r="AU43" s="516">
        <f t="shared" si="4"/>
        <v>0</v>
      </c>
      <c r="AV43" s="516">
        <f t="shared" si="5"/>
        <v>0</v>
      </c>
      <c r="AW43" s="516">
        <f t="shared" si="6"/>
        <v>0</v>
      </c>
      <c r="AX43" s="516">
        <f t="shared" si="7"/>
        <v>0</v>
      </c>
      <c r="AY43" s="516">
        <f t="shared" si="8"/>
        <v>0</v>
      </c>
      <c r="AZ43" s="516">
        <f t="shared" si="9"/>
        <v>0</v>
      </c>
      <c r="BA43" s="516">
        <f t="shared" si="10"/>
        <v>0</v>
      </c>
      <c r="BB43" s="516">
        <f t="shared" si="11"/>
        <v>0</v>
      </c>
      <c r="BC43" s="516">
        <f t="shared" si="12"/>
        <v>0</v>
      </c>
      <c r="BD43" s="516">
        <f t="shared" si="13"/>
        <v>0</v>
      </c>
      <c r="BE43" s="516">
        <f t="shared" si="14"/>
        <v>0</v>
      </c>
      <c r="BF43" s="516">
        <f t="shared" si="15"/>
        <v>0</v>
      </c>
      <c r="BG43" s="516">
        <f t="shared" si="16"/>
        <v>0</v>
      </c>
      <c r="BH43" s="516">
        <f t="shared" si="17"/>
        <v>0</v>
      </c>
    </row>
    <row r="44" spans="1:60" s="47" customFormat="1" ht="12.75">
      <c r="A44" s="269" t="s">
        <v>59</v>
      </c>
      <c r="B44" s="433">
        <v>27</v>
      </c>
      <c r="C44" s="436">
        <f>SUM(C45:C53)</f>
        <v>19141</v>
      </c>
      <c r="D44" s="436">
        <f t="shared" ref="D44:W44" si="92">SUM(D45:D53)</f>
        <v>12176</v>
      </c>
      <c r="E44" s="436">
        <f t="shared" si="92"/>
        <v>6965</v>
      </c>
      <c r="F44" s="436">
        <f t="shared" si="92"/>
        <v>2626</v>
      </c>
      <c r="G44" s="436">
        <f t="shared" si="92"/>
        <v>1695</v>
      </c>
      <c r="H44" s="436">
        <f t="shared" si="92"/>
        <v>931</v>
      </c>
      <c r="I44" s="436">
        <f t="shared" si="92"/>
        <v>826</v>
      </c>
      <c r="J44" s="436">
        <f t="shared" si="92"/>
        <v>526</v>
      </c>
      <c r="K44" s="436">
        <f t="shared" si="92"/>
        <v>300</v>
      </c>
      <c r="L44" s="436">
        <f t="shared" si="92"/>
        <v>1427</v>
      </c>
      <c r="M44" s="436">
        <f t="shared" si="92"/>
        <v>946</v>
      </c>
      <c r="N44" s="436">
        <f t="shared" si="92"/>
        <v>481</v>
      </c>
      <c r="O44" s="436">
        <f t="shared" si="92"/>
        <v>373</v>
      </c>
      <c r="P44" s="436">
        <f t="shared" si="92"/>
        <v>223</v>
      </c>
      <c r="Q44" s="436">
        <f t="shared" si="92"/>
        <v>150</v>
      </c>
      <c r="R44" s="436">
        <f t="shared" si="92"/>
        <v>16373</v>
      </c>
      <c r="S44" s="436">
        <f t="shared" si="92"/>
        <v>10359</v>
      </c>
      <c r="T44" s="436">
        <f t="shared" si="92"/>
        <v>6014</v>
      </c>
      <c r="U44" s="436">
        <f t="shared" si="92"/>
        <v>8971</v>
      </c>
      <c r="V44" s="436">
        <f t="shared" si="92"/>
        <v>5532</v>
      </c>
      <c r="W44" s="437">
        <f t="shared" si="92"/>
        <v>3439</v>
      </c>
      <c r="X44" s="269" t="s">
        <v>59</v>
      </c>
      <c r="Y44" s="433">
        <v>27</v>
      </c>
      <c r="Z44" s="436">
        <f>SUM(Z45:Z53)</f>
        <v>3812</v>
      </c>
      <c r="AA44" s="436">
        <f t="shared" ref="AA44:AR44" si="93">SUM(AA45:AA53)</f>
        <v>2521</v>
      </c>
      <c r="AB44" s="436">
        <f t="shared" si="93"/>
        <v>1291</v>
      </c>
      <c r="AC44" s="436">
        <f t="shared" si="93"/>
        <v>3590</v>
      </c>
      <c r="AD44" s="436">
        <f t="shared" si="93"/>
        <v>2306</v>
      </c>
      <c r="AE44" s="436">
        <f t="shared" si="93"/>
        <v>1284</v>
      </c>
      <c r="AF44" s="436">
        <f t="shared" si="93"/>
        <v>142</v>
      </c>
      <c r="AG44" s="436">
        <f t="shared" si="93"/>
        <v>122</v>
      </c>
      <c r="AH44" s="436">
        <f t="shared" si="93"/>
        <v>20</v>
      </c>
      <c r="AI44" s="436">
        <f t="shared" si="93"/>
        <v>9580</v>
      </c>
      <c r="AJ44" s="436">
        <f t="shared" si="93"/>
        <v>37</v>
      </c>
      <c r="AK44" s="436">
        <f t="shared" si="93"/>
        <v>9432</v>
      </c>
      <c r="AL44" s="436">
        <f t="shared" si="93"/>
        <v>92</v>
      </c>
      <c r="AM44" s="436">
        <f t="shared" si="93"/>
        <v>9312</v>
      </c>
      <c r="AN44" s="436">
        <f t="shared" si="93"/>
        <v>1112</v>
      </c>
      <c r="AO44" s="436">
        <f t="shared" si="93"/>
        <v>373</v>
      </c>
      <c r="AP44" s="436">
        <f t="shared" si="93"/>
        <v>3590</v>
      </c>
      <c r="AQ44" s="436">
        <f t="shared" si="93"/>
        <v>4095</v>
      </c>
      <c r="AR44" s="437">
        <f t="shared" si="93"/>
        <v>142</v>
      </c>
      <c r="AU44" s="516">
        <f t="shared" si="4"/>
        <v>0</v>
      </c>
      <c r="AV44" s="516">
        <f t="shared" si="5"/>
        <v>0</v>
      </c>
      <c r="AW44" s="516">
        <f t="shared" si="6"/>
        <v>0</v>
      </c>
      <c r="AX44" s="516">
        <f t="shared" si="7"/>
        <v>0</v>
      </c>
      <c r="AY44" s="516">
        <f t="shared" si="8"/>
        <v>0</v>
      </c>
      <c r="AZ44" s="516">
        <f t="shared" si="9"/>
        <v>0</v>
      </c>
      <c r="BA44" s="516">
        <f t="shared" si="10"/>
        <v>0</v>
      </c>
      <c r="BB44" s="516">
        <f t="shared" si="11"/>
        <v>0</v>
      </c>
      <c r="BC44" s="516">
        <f t="shared" si="12"/>
        <v>0</v>
      </c>
      <c r="BD44" s="516">
        <f t="shared" si="13"/>
        <v>0</v>
      </c>
      <c r="BE44" s="516">
        <f t="shared" si="14"/>
        <v>0</v>
      </c>
      <c r="BF44" s="516">
        <f t="shared" si="15"/>
        <v>0</v>
      </c>
      <c r="BG44" s="516">
        <f t="shared" si="16"/>
        <v>0</v>
      </c>
      <c r="BH44" s="516">
        <f t="shared" si="17"/>
        <v>0</v>
      </c>
    </row>
    <row r="45" spans="1:60" s="47" customFormat="1" ht="12.75">
      <c r="A45" s="333" t="s">
        <v>60</v>
      </c>
      <c r="B45" s="433">
        <v>28</v>
      </c>
      <c r="C45" s="436">
        <f>+D45+E45</f>
        <v>288</v>
      </c>
      <c r="D45" s="438">
        <f t="shared" ref="D45:E53" si="94">+G45+S45+AG45</f>
        <v>157</v>
      </c>
      <c r="E45" s="438">
        <f t="shared" si="94"/>
        <v>131</v>
      </c>
      <c r="F45" s="439">
        <f>+I45+L45+O45</f>
        <v>0</v>
      </c>
      <c r="G45" s="439">
        <f t="shared" ref="G45:G53" si="95">+J45+M45+P45</f>
        <v>0</v>
      </c>
      <c r="H45" s="439">
        <f t="shared" ref="H45:H53" si="96">+K45+N45+Q45</f>
        <v>0</v>
      </c>
      <c r="I45" s="439">
        <f>+J45+K45</f>
        <v>0</v>
      </c>
      <c r="J45" s="439">
        <v>0</v>
      </c>
      <c r="K45" s="439">
        <v>0</v>
      </c>
      <c r="L45" s="439">
        <f>+M45+N45</f>
        <v>0</v>
      </c>
      <c r="M45" s="439">
        <v>0</v>
      </c>
      <c r="N45" s="439">
        <v>0</v>
      </c>
      <c r="O45" s="439">
        <f>+P45+Q45</f>
        <v>0</v>
      </c>
      <c r="P45" s="439">
        <v>0</v>
      </c>
      <c r="Q45" s="439">
        <v>0</v>
      </c>
      <c r="R45" s="439">
        <f>+U45+Z45+AC45</f>
        <v>288</v>
      </c>
      <c r="S45" s="439">
        <f t="shared" ref="S45:S53" si="97">+V45+AA45+AD45</f>
        <v>157</v>
      </c>
      <c r="T45" s="439">
        <f t="shared" ref="T45:T53" si="98">+W45+AB45+AE45</f>
        <v>131</v>
      </c>
      <c r="U45" s="439">
        <f>+V45+W45</f>
        <v>215</v>
      </c>
      <c r="V45" s="440">
        <v>98</v>
      </c>
      <c r="W45" s="439">
        <v>117</v>
      </c>
      <c r="X45" s="333" t="s">
        <v>60</v>
      </c>
      <c r="Y45" s="433">
        <v>28</v>
      </c>
      <c r="Z45" s="440">
        <f t="shared" ref="Z45" si="99">+AA45+AB45</f>
        <v>41</v>
      </c>
      <c r="AA45" s="440">
        <v>33</v>
      </c>
      <c r="AB45" s="440">
        <v>8</v>
      </c>
      <c r="AC45" s="441">
        <f t="shared" ref="AC45" si="100">+AD45+AE45</f>
        <v>32</v>
      </c>
      <c r="AD45" s="441">
        <v>26</v>
      </c>
      <c r="AE45" s="441">
        <v>6</v>
      </c>
      <c r="AF45" s="442">
        <f t="shared" ref="AF45" si="101">+AG45+AH45</f>
        <v>0</v>
      </c>
      <c r="AG45" s="443">
        <v>0</v>
      </c>
      <c r="AH45" s="443">
        <v>0</v>
      </c>
      <c r="AI45" s="443">
        <v>0</v>
      </c>
      <c r="AJ45" s="443">
        <v>0</v>
      </c>
      <c r="AK45" s="443">
        <v>288</v>
      </c>
      <c r="AL45" s="443">
        <v>0</v>
      </c>
      <c r="AM45" s="443">
        <f t="shared" ref="AM45" si="102">+AN45+AO45+AP45+AQ45+AR45</f>
        <v>199</v>
      </c>
      <c r="AN45" s="444">
        <v>0</v>
      </c>
      <c r="AO45" s="444">
        <v>0</v>
      </c>
      <c r="AP45" s="443">
        <v>32</v>
      </c>
      <c r="AQ45" s="443">
        <v>167</v>
      </c>
      <c r="AR45" s="443">
        <v>0</v>
      </c>
      <c r="AU45" s="516">
        <f t="shared" si="4"/>
        <v>0</v>
      </c>
      <c r="AV45" s="516">
        <f t="shared" si="5"/>
        <v>0</v>
      </c>
      <c r="AW45" s="516">
        <f t="shared" si="6"/>
        <v>0</v>
      </c>
      <c r="AX45" s="516">
        <f t="shared" si="7"/>
        <v>0</v>
      </c>
      <c r="AY45" s="516">
        <f t="shared" si="8"/>
        <v>0</v>
      </c>
      <c r="AZ45" s="516">
        <f t="shared" si="9"/>
        <v>0</v>
      </c>
      <c r="BA45" s="516">
        <f t="shared" si="10"/>
        <v>0</v>
      </c>
      <c r="BB45" s="516">
        <f t="shared" si="11"/>
        <v>0</v>
      </c>
      <c r="BC45" s="516">
        <f t="shared" si="12"/>
        <v>0</v>
      </c>
      <c r="BD45" s="516">
        <f t="shared" si="13"/>
        <v>0</v>
      </c>
      <c r="BE45" s="516">
        <f t="shared" si="14"/>
        <v>0</v>
      </c>
      <c r="BF45" s="516">
        <f t="shared" si="15"/>
        <v>0</v>
      </c>
      <c r="BG45" s="516">
        <f t="shared" si="16"/>
        <v>0</v>
      </c>
      <c r="BH45" s="516">
        <f t="shared" si="17"/>
        <v>0</v>
      </c>
    </row>
    <row r="46" spans="1:60" s="47" customFormat="1" ht="12.75">
      <c r="A46" s="333" t="s">
        <v>61</v>
      </c>
      <c r="B46" s="433">
        <v>29</v>
      </c>
      <c r="C46" s="436">
        <f t="shared" ref="C46:C55" si="103">+D46+E46</f>
        <v>0</v>
      </c>
      <c r="D46" s="438">
        <f t="shared" si="94"/>
        <v>0</v>
      </c>
      <c r="E46" s="438">
        <f t="shared" si="94"/>
        <v>0</v>
      </c>
      <c r="F46" s="439">
        <f t="shared" ref="F46:F49" si="104">+I46+L46+O46</f>
        <v>0</v>
      </c>
      <c r="G46" s="439">
        <f t="shared" si="95"/>
        <v>0</v>
      </c>
      <c r="H46" s="439">
        <f t="shared" si="96"/>
        <v>0</v>
      </c>
      <c r="I46" s="439">
        <f t="shared" ref="I46:I49" si="105">+J46+K46</f>
        <v>0</v>
      </c>
      <c r="J46" s="439"/>
      <c r="K46" s="439"/>
      <c r="L46" s="439">
        <f t="shared" ref="L46:L49" si="106">+M46+N46</f>
        <v>0</v>
      </c>
      <c r="M46" s="439"/>
      <c r="N46" s="439"/>
      <c r="O46" s="439">
        <f t="shared" ref="O46:O49" si="107">+P46+Q46</f>
        <v>0</v>
      </c>
      <c r="P46" s="439"/>
      <c r="Q46" s="439"/>
      <c r="R46" s="439">
        <f t="shared" ref="R46:R51" si="108">+U46+Z46+AC46</f>
        <v>0</v>
      </c>
      <c r="S46" s="439">
        <f t="shared" si="97"/>
        <v>0</v>
      </c>
      <c r="T46" s="439">
        <f t="shared" si="98"/>
        <v>0</v>
      </c>
      <c r="U46" s="439">
        <f t="shared" ref="U46:U49" si="109">+V46+W46</f>
        <v>0</v>
      </c>
      <c r="V46" s="440"/>
      <c r="W46" s="439"/>
      <c r="X46" s="333" t="s">
        <v>61</v>
      </c>
      <c r="Y46" s="433">
        <v>29</v>
      </c>
      <c r="Z46" s="440">
        <f>+AA46+AB46</f>
        <v>0</v>
      </c>
      <c r="AA46" s="440">
        <v>0</v>
      </c>
      <c r="AB46" s="440">
        <v>0</v>
      </c>
      <c r="AC46" s="441">
        <f>+AD46+AE46</f>
        <v>0</v>
      </c>
      <c r="AD46" s="441">
        <v>0</v>
      </c>
      <c r="AE46" s="441">
        <v>0</v>
      </c>
      <c r="AF46" s="442">
        <f>+AG46+AH46</f>
        <v>0</v>
      </c>
      <c r="AG46" s="443">
        <v>0</v>
      </c>
      <c r="AH46" s="443">
        <v>0</v>
      </c>
      <c r="AI46" s="443">
        <v>0</v>
      </c>
      <c r="AJ46" s="443">
        <v>0</v>
      </c>
      <c r="AK46" s="443">
        <v>0</v>
      </c>
      <c r="AL46" s="443">
        <v>0</v>
      </c>
      <c r="AM46" s="443">
        <f>+AN46+AO46+AP46+AQ46+AR46</f>
        <v>0</v>
      </c>
      <c r="AN46" s="444">
        <v>0</v>
      </c>
      <c r="AO46" s="444">
        <v>0</v>
      </c>
      <c r="AP46" s="443">
        <v>0</v>
      </c>
      <c r="AQ46" s="443">
        <v>0</v>
      </c>
      <c r="AR46" s="443">
        <v>0</v>
      </c>
      <c r="AU46" s="516">
        <f t="shared" si="4"/>
        <v>0</v>
      </c>
      <c r="AV46" s="516">
        <f t="shared" si="5"/>
        <v>0</v>
      </c>
      <c r="AW46" s="516">
        <f t="shared" si="6"/>
        <v>0</v>
      </c>
      <c r="AX46" s="516">
        <f t="shared" si="7"/>
        <v>0</v>
      </c>
      <c r="AY46" s="516">
        <f t="shared" si="8"/>
        <v>0</v>
      </c>
      <c r="AZ46" s="516">
        <f t="shared" si="9"/>
        <v>0</v>
      </c>
      <c r="BA46" s="516">
        <f t="shared" si="10"/>
        <v>0</v>
      </c>
      <c r="BB46" s="516">
        <f t="shared" si="11"/>
        <v>0</v>
      </c>
      <c r="BC46" s="516">
        <f t="shared" si="12"/>
        <v>0</v>
      </c>
      <c r="BD46" s="516">
        <f t="shared" si="13"/>
        <v>0</v>
      </c>
      <c r="BE46" s="516">
        <f t="shared" si="14"/>
        <v>0</v>
      </c>
      <c r="BF46" s="516">
        <f t="shared" si="15"/>
        <v>0</v>
      </c>
      <c r="BG46" s="516">
        <f t="shared" si="16"/>
        <v>0</v>
      </c>
      <c r="BH46" s="516">
        <f t="shared" si="17"/>
        <v>0</v>
      </c>
    </row>
    <row r="47" spans="1:60" s="47" customFormat="1" ht="12.75">
      <c r="A47" s="333" t="s">
        <v>62</v>
      </c>
      <c r="B47" s="433">
        <v>30</v>
      </c>
      <c r="C47" s="436">
        <f t="shared" si="103"/>
        <v>6031</v>
      </c>
      <c r="D47" s="438">
        <f t="shared" si="94"/>
        <v>4649</v>
      </c>
      <c r="E47" s="438">
        <f t="shared" si="94"/>
        <v>1382</v>
      </c>
      <c r="F47" s="439">
        <f t="shared" si="104"/>
        <v>1397</v>
      </c>
      <c r="G47" s="439">
        <f t="shared" si="95"/>
        <v>1026</v>
      </c>
      <c r="H47" s="439">
        <f t="shared" si="96"/>
        <v>371</v>
      </c>
      <c r="I47" s="439">
        <f t="shared" si="105"/>
        <v>507</v>
      </c>
      <c r="J47" s="439">
        <v>355</v>
      </c>
      <c r="K47" s="439">
        <v>152</v>
      </c>
      <c r="L47" s="439">
        <f t="shared" si="106"/>
        <v>715</v>
      </c>
      <c r="M47" s="439">
        <v>544</v>
      </c>
      <c r="N47" s="439">
        <v>171</v>
      </c>
      <c r="O47" s="439">
        <f t="shared" si="107"/>
        <v>175</v>
      </c>
      <c r="P47" s="439">
        <v>127</v>
      </c>
      <c r="Q47" s="439">
        <v>48</v>
      </c>
      <c r="R47" s="439">
        <f t="shared" si="108"/>
        <v>4634</v>
      </c>
      <c r="S47" s="439">
        <f t="shared" si="97"/>
        <v>3623</v>
      </c>
      <c r="T47" s="439">
        <f t="shared" si="98"/>
        <v>1011</v>
      </c>
      <c r="U47" s="439">
        <f t="shared" si="109"/>
        <v>2452</v>
      </c>
      <c r="V47" s="440">
        <v>1816</v>
      </c>
      <c r="W47" s="439">
        <v>636</v>
      </c>
      <c r="X47" s="333" t="s">
        <v>62</v>
      </c>
      <c r="Y47" s="433">
        <v>30</v>
      </c>
      <c r="Z47" s="440">
        <f>+AA47+AB47</f>
        <v>1123</v>
      </c>
      <c r="AA47" s="440">
        <v>934</v>
      </c>
      <c r="AB47" s="440">
        <v>189</v>
      </c>
      <c r="AC47" s="441">
        <f>+AD47+AE47</f>
        <v>1059</v>
      </c>
      <c r="AD47" s="441">
        <v>873</v>
      </c>
      <c r="AE47" s="441">
        <v>186</v>
      </c>
      <c r="AF47" s="442">
        <f>+AG47+AH47</f>
        <v>0</v>
      </c>
      <c r="AG47" s="443">
        <v>0</v>
      </c>
      <c r="AH47" s="443">
        <v>0</v>
      </c>
      <c r="AI47" s="443">
        <v>3978</v>
      </c>
      <c r="AJ47" s="443">
        <v>0</v>
      </c>
      <c r="AK47" s="443">
        <v>2048</v>
      </c>
      <c r="AL47" s="443">
        <v>5</v>
      </c>
      <c r="AM47" s="443">
        <f>+AN47+AO47+AP47+AQ47+AR47</f>
        <v>2661</v>
      </c>
      <c r="AN47" s="444">
        <v>554</v>
      </c>
      <c r="AO47" s="444">
        <v>175</v>
      </c>
      <c r="AP47" s="443">
        <v>1059</v>
      </c>
      <c r="AQ47" s="443">
        <v>873</v>
      </c>
      <c r="AR47" s="443">
        <v>0</v>
      </c>
      <c r="AU47" s="516">
        <f t="shared" si="4"/>
        <v>0</v>
      </c>
      <c r="AV47" s="516">
        <f t="shared" si="5"/>
        <v>0</v>
      </c>
      <c r="AW47" s="516">
        <f t="shared" si="6"/>
        <v>0</v>
      </c>
      <c r="AX47" s="516">
        <f t="shared" si="7"/>
        <v>0</v>
      </c>
      <c r="AY47" s="516">
        <f t="shared" si="8"/>
        <v>0</v>
      </c>
      <c r="AZ47" s="516">
        <f t="shared" si="9"/>
        <v>0</v>
      </c>
      <c r="BA47" s="516">
        <f t="shared" si="10"/>
        <v>0</v>
      </c>
      <c r="BB47" s="516">
        <f t="shared" si="11"/>
        <v>0</v>
      </c>
      <c r="BC47" s="516">
        <f t="shared" si="12"/>
        <v>0</v>
      </c>
      <c r="BD47" s="516">
        <f t="shared" si="13"/>
        <v>0</v>
      </c>
      <c r="BE47" s="516">
        <f t="shared" si="14"/>
        <v>0</v>
      </c>
      <c r="BF47" s="516">
        <f t="shared" si="15"/>
        <v>0</v>
      </c>
      <c r="BG47" s="516">
        <f t="shared" si="16"/>
        <v>0</v>
      </c>
      <c r="BH47" s="516">
        <f t="shared" si="17"/>
        <v>0</v>
      </c>
    </row>
    <row r="48" spans="1:60" s="47" customFormat="1" ht="12.75">
      <c r="A48" s="333" t="s">
        <v>63</v>
      </c>
      <c r="B48" s="433">
        <v>31</v>
      </c>
      <c r="C48" s="436">
        <f t="shared" si="103"/>
        <v>2766</v>
      </c>
      <c r="D48" s="438">
        <f t="shared" si="94"/>
        <v>1650</v>
      </c>
      <c r="E48" s="438">
        <f t="shared" si="94"/>
        <v>1116</v>
      </c>
      <c r="F48" s="439">
        <f t="shared" si="104"/>
        <v>340</v>
      </c>
      <c r="G48" s="439">
        <f t="shared" si="95"/>
        <v>169</v>
      </c>
      <c r="H48" s="439">
        <f t="shared" si="96"/>
        <v>171</v>
      </c>
      <c r="I48" s="439">
        <f t="shared" si="105"/>
        <v>80</v>
      </c>
      <c r="J48" s="439">
        <v>33</v>
      </c>
      <c r="K48" s="439">
        <v>47</v>
      </c>
      <c r="L48" s="439">
        <f t="shared" si="106"/>
        <v>233</v>
      </c>
      <c r="M48" s="439">
        <v>122</v>
      </c>
      <c r="N48" s="439">
        <v>111</v>
      </c>
      <c r="O48" s="439">
        <f t="shared" si="107"/>
        <v>27</v>
      </c>
      <c r="P48" s="439">
        <v>14</v>
      </c>
      <c r="Q48" s="439">
        <v>13</v>
      </c>
      <c r="R48" s="439">
        <f t="shared" si="108"/>
        <v>2284</v>
      </c>
      <c r="S48" s="439">
        <f t="shared" si="97"/>
        <v>1359</v>
      </c>
      <c r="T48" s="439">
        <f t="shared" si="98"/>
        <v>925</v>
      </c>
      <c r="U48" s="439">
        <f t="shared" si="109"/>
        <v>1515</v>
      </c>
      <c r="V48" s="440">
        <v>970</v>
      </c>
      <c r="W48" s="439">
        <v>545</v>
      </c>
      <c r="X48" s="333" t="s">
        <v>63</v>
      </c>
      <c r="Y48" s="433">
        <v>31</v>
      </c>
      <c r="Z48" s="440">
        <f t="shared" ref="Z48:Z53" si="110">+AA48+AB48</f>
        <v>422</v>
      </c>
      <c r="AA48" s="440">
        <v>215</v>
      </c>
      <c r="AB48" s="440">
        <v>207</v>
      </c>
      <c r="AC48" s="441">
        <f t="shared" ref="AC48:AC53" si="111">+AD48+AE48</f>
        <v>347</v>
      </c>
      <c r="AD48" s="441">
        <v>174</v>
      </c>
      <c r="AE48" s="441">
        <v>173</v>
      </c>
      <c r="AF48" s="442">
        <f t="shared" ref="AF48:AF53" si="112">+AG48+AH48</f>
        <v>142</v>
      </c>
      <c r="AG48" s="443">
        <v>122</v>
      </c>
      <c r="AH48" s="443">
        <v>20</v>
      </c>
      <c r="AI48" s="443">
        <v>683</v>
      </c>
      <c r="AJ48" s="443">
        <v>0</v>
      </c>
      <c r="AK48" s="443">
        <v>2069</v>
      </c>
      <c r="AL48" s="443">
        <v>14</v>
      </c>
      <c r="AM48" s="443">
        <f t="shared" ref="AM48:AM53" si="113">+AN48+AO48+AP48+AQ48+AR48</f>
        <v>1752</v>
      </c>
      <c r="AN48" s="444">
        <v>216</v>
      </c>
      <c r="AO48" s="444">
        <v>27</v>
      </c>
      <c r="AP48" s="443">
        <v>347</v>
      </c>
      <c r="AQ48" s="443">
        <v>1020</v>
      </c>
      <c r="AR48" s="443">
        <v>142</v>
      </c>
      <c r="AU48" s="516">
        <f t="shared" si="4"/>
        <v>0</v>
      </c>
      <c r="AV48" s="516">
        <f t="shared" si="5"/>
        <v>0</v>
      </c>
      <c r="AW48" s="516">
        <f t="shared" si="6"/>
        <v>0</v>
      </c>
      <c r="AX48" s="516">
        <f t="shared" si="7"/>
        <v>0</v>
      </c>
      <c r="AY48" s="516">
        <f t="shared" si="8"/>
        <v>0</v>
      </c>
      <c r="AZ48" s="516">
        <f t="shared" si="9"/>
        <v>0</v>
      </c>
      <c r="BA48" s="516">
        <f t="shared" si="10"/>
        <v>0</v>
      </c>
      <c r="BB48" s="516">
        <f t="shared" si="11"/>
        <v>0</v>
      </c>
      <c r="BC48" s="516">
        <f t="shared" si="12"/>
        <v>0</v>
      </c>
      <c r="BD48" s="516">
        <f t="shared" si="13"/>
        <v>0</v>
      </c>
      <c r="BE48" s="516">
        <f t="shared" si="14"/>
        <v>0</v>
      </c>
      <c r="BF48" s="516">
        <f t="shared" si="15"/>
        <v>0</v>
      </c>
      <c r="BG48" s="516">
        <f t="shared" si="16"/>
        <v>0</v>
      </c>
      <c r="BH48" s="516">
        <f t="shared" si="17"/>
        <v>0</v>
      </c>
    </row>
    <row r="49" spans="1:60" s="47" customFormat="1" ht="12.75">
      <c r="A49" s="333" t="s">
        <v>64</v>
      </c>
      <c r="B49" s="433">
        <v>32</v>
      </c>
      <c r="C49" s="436">
        <f t="shared" si="103"/>
        <v>837</v>
      </c>
      <c r="D49" s="438">
        <f t="shared" si="94"/>
        <v>640</v>
      </c>
      <c r="E49" s="438">
        <f t="shared" si="94"/>
        <v>197</v>
      </c>
      <c r="F49" s="439">
        <f t="shared" si="104"/>
        <v>30</v>
      </c>
      <c r="G49" s="439">
        <f t="shared" si="95"/>
        <v>28</v>
      </c>
      <c r="H49" s="439">
        <f t="shared" si="96"/>
        <v>2</v>
      </c>
      <c r="I49" s="439">
        <f t="shared" si="105"/>
        <v>0</v>
      </c>
      <c r="J49" s="439">
        <v>0</v>
      </c>
      <c r="K49" s="439">
        <v>0</v>
      </c>
      <c r="L49" s="439">
        <f t="shared" si="106"/>
        <v>30</v>
      </c>
      <c r="M49" s="439">
        <v>28</v>
      </c>
      <c r="N49" s="439">
        <v>2</v>
      </c>
      <c r="O49" s="439">
        <f t="shared" si="107"/>
        <v>0</v>
      </c>
      <c r="P49" s="439">
        <v>0</v>
      </c>
      <c r="Q49" s="439">
        <v>0</v>
      </c>
      <c r="R49" s="439">
        <f t="shared" si="108"/>
        <v>807</v>
      </c>
      <c r="S49" s="439">
        <f t="shared" si="97"/>
        <v>612</v>
      </c>
      <c r="T49" s="439">
        <f t="shared" si="98"/>
        <v>195</v>
      </c>
      <c r="U49" s="439">
        <f t="shared" si="109"/>
        <v>318</v>
      </c>
      <c r="V49" s="440">
        <v>239</v>
      </c>
      <c r="W49" s="439">
        <v>79</v>
      </c>
      <c r="X49" s="333" t="s">
        <v>64</v>
      </c>
      <c r="Y49" s="433">
        <v>32</v>
      </c>
      <c r="Z49" s="440">
        <f t="shared" si="110"/>
        <v>249</v>
      </c>
      <c r="AA49" s="440">
        <v>193</v>
      </c>
      <c r="AB49" s="440">
        <v>56</v>
      </c>
      <c r="AC49" s="441">
        <f t="shared" si="111"/>
        <v>240</v>
      </c>
      <c r="AD49" s="441">
        <v>180</v>
      </c>
      <c r="AE49" s="441">
        <v>60</v>
      </c>
      <c r="AF49" s="442">
        <f t="shared" si="112"/>
        <v>0</v>
      </c>
      <c r="AG49" s="443">
        <v>0</v>
      </c>
      <c r="AH49" s="443">
        <v>0</v>
      </c>
      <c r="AI49" s="443">
        <v>837</v>
      </c>
      <c r="AJ49" s="443">
        <v>0</v>
      </c>
      <c r="AK49" s="443">
        <v>0</v>
      </c>
      <c r="AL49" s="443">
        <v>0</v>
      </c>
      <c r="AM49" s="443">
        <f t="shared" si="113"/>
        <v>297</v>
      </c>
      <c r="AN49" s="444">
        <v>30</v>
      </c>
      <c r="AO49" s="444">
        <v>0</v>
      </c>
      <c r="AP49" s="443">
        <v>240</v>
      </c>
      <c r="AQ49" s="443">
        <v>27</v>
      </c>
      <c r="AR49" s="443">
        <v>0</v>
      </c>
      <c r="AU49" s="516">
        <f t="shared" si="4"/>
        <v>0</v>
      </c>
      <c r="AV49" s="516">
        <f t="shared" si="5"/>
        <v>0</v>
      </c>
      <c r="AW49" s="516">
        <f t="shared" si="6"/>
        <v>0</v>
      </c>
      <c r="AX49" s="516">
        <f t="shared" si="7"/>
        <v>0</v>
      </c>
      <c r="AY49" s="516">
        <f t="shared" si="8"/>
        <v>0</v>
      </c>
      <c r="AZ49" s="516">
        <f t="shared" si="9"/>
        <v>0</v>
      </c>
      <c r="BA49" s="516">
        <f t="shared" si="10"/>
        <v>0</v>
      </c>
      <c r="BB49" s="516">
        <f t="shared" si="11"/>
        <v>0</v>
      </c>
      <c r="BC49" s="516">
        <f t="shared" si="12"/>
        <v>0</v>
      </c>
      <c r="BD49" s="516">
        <f t="shared" si="13"/>
        <v>0</v>
      </c>
      <c r="BE49" s="516">
        <f t="shared" si="14"/>
        <v>0</v>
      </c>
      <c r="BF49" s="516">
        <f t="shared" si="15"/>
        <v>0</v>
      </c>
      <c r="BG49" s="516">
        <f t="shared" si="16"/>
        <v>0</v>
      </c>
      <c r="BH49" s="516">
        <f t="shared" si="17"/>
        <v>0</v>
      </c>
    </row>
    <row r="50" spans="1:60" s="47" customFormat="1" ht="12.75">
      <c r="A50" s="333" t="s">
        <v>65</v>
      </c>
      <c r="B50" s="433">
        <v>33</v>
      </c>
      <c r="C50" s="436">
        <f t="shared" si="103"/>
        <v>1292</v>
      </c>
      <c r="D50" s="438">
        <f t="shared" si="94"/>
        <v>525</v>
      </c>
      <c r="E50" s="438">
        <f t="shared" si="94"/>
        <v>767</v>
      </c>
      <c r="F50" s="439">
        <f>+I50+L50+O50</f>
        <v>0</v>
      </c>
      <c r="G50" s="439">
        <f t="shared" si="95"/>
        <v>0</v>
      </c>
      <c r="H50" s="439">
        <f t="shared" si="96"/>
        <v>0</v>
      </c>
      <c r="I50" s="439">
        <f>+J50+K50</f>
        <v>0</v>
      </c>
      <c r="J50" s="439">
        <v>0</v>
      </c>
      <c r="K50" s="439">
        <v>0</v>
      </c>
      <c r="L50" s="439">
        <f>+M50+N50</f>
        <v>0</v>
      </c>
      <c r="M50" s="439">
        <v>0</v>
      </c>
      <c r="N50" s="439">
        <v>0</v>
      </c>
      <c r="O50" s="439">
        <f>+P50+Q50</f>
        <v>0</v>
      </c>
      <c r="P50" s="439">
        <v>0</v>
      </c>
      <c r="Q50" s="439">
        <v>0</v>
      </c>
      <c r="R50" s="439">
        <f t="shared" si="108"/>
        <v>1292</v>
      </c>
      <c r="S50" s="439">
        <f t="shared" si="97"/>
        <v>525</v>
      </c>
      <c r="T50" s="439">
        <f t="shared" si="98"/>
        <v>767</v>
      </c>
      <c r="U50" s="439">
        <f>+V50+W50</f>
        <v>726</v>
      </c>
      <c r="V50" s="440">
        <v>349</v>
      </c>
      <c r="W50" s="439">
        <v>377</v>
      </c>
      <c r="X50" s="333" t="s">
        <v>65</v>
      </c>
      <c r="Y50" s="433">
        <v>33</v>
      </c>
      <c r="Z50" s="440">
        <f t="shared" si="110"/>
        <v>301</v>
      </c>
      <c r="AA50" s="440">
        <v>111</v>
      </c>
      <c r="AB50" s="440">
        <v>190</v>
      </c>
      <c r="AC50" s="441">
        <f t="shared" si="111"/>
        <v>265</v>
      </c>
      <c r="AD50" s="441">
        <v>65</v>
      </c>
      <c r="AE50" s="441">
        <v>200</v>
      </c>
      <c r="AF50" s="442">
        <f t="shared" si="112"/>
        <v>0</v>
      </c>
      <c r="AG50" s="443">
        <v>0</v>
      </c>
      <c r="AH50" s="443">
        <v>0</v>
      </c>
      <c r="AI50" s="443">
        <v>1</v>
      </c>
      <c r="AJ50" s="443">
        <v>2</v>
      </c>
      <c r="AK50" s="443">
        <v>1287</v>
      </c>
      <c r="AL50" s="443">
        <v>2</v>
      </c>
      <c r="AM50" s="443">
        <f t="shared" si="113"/>
        <v>579</v>
      </c>
      <c r="AN50" s="444">
        <v>0</v>
      </c>
      <c r="AO50" s="444">
        <v>0</v>
      </c>
      <c r="AP50" s="443">
        <v>265</v>
      </c>
      <c r="AQ50" s="443">
        <v>314</v>
      </c>
      <c r="AR50" s="443">
        <v>0</v>
      </c>
      <c r="AU50" s="516">
        <f t="shared" si="4"/>
        <v>0</v>
      </c>
      <c r="AV50" s="516">
        <f t="shared" si="5"/>
        <v>0</v>
      </c>
      <c r="AW50" s="516">
        <f t="shared" si="6"/>
        <v>0</v>
      </c>
      <c r="AX50" s="516">
        <f t="shared" si="7"/>
        <v>0</v>
      </c>
      <c r="AY50" s="516">
        <f t="shared" si="8"/>
        <v>0</v>
      </c>
      <c r="AZ50" s="516">
        <f t="shared" si="9"/>
        <v>0</v>
      </c>
      <c r="BA50" s="516">
        <f t="shared" si="10"/>
        <v>0</v>
      </c>
      <c r="BB50" s="516">
        <f t="shared" si="11"/>
        <v>0</v>
      </c>
      <c r="BC50" s="516">
        <f t="shared" si="12"/>
        <v>0</v>
      </c>
      <c r="BD50" s="516">
        <f t="shared" si="13"/>
        <v>0</v>
      </c>
      <c r="BE50" s="516">
        <f t="shared" si="14"/>
        <v>0</v>
      </c>
      <c r="BF50" s="516">
        <f t="shared" si="15"/>
        <v>0</v>
      </c>
      <c r="BG50" s="516">
        <f t="shared" si="16"/>
        <v>0</v>
      </c>
      <c r="BH50" s="516">
        <f t="shared" si="17"/>
        <v>0</v>
      </c>
    </row>
    <row r="51" spans="1:60" s="47" customFormat="1" ht="12.75">
      <c r="A51" s="333" t="s">
        <v>66</v>
      </c>
      <c r="B51" s="433">
        <v>34</v>
      </c>
      <c r="C51" s="436">
        <f t="shared" si="103"/>
        <v>2873</v>
      </c>
      <c r="D51" s="438">
        <f t="shared" si="94"/>
        <v>1306</v>
      </c>
      <c r="E51" s="438">
        <f t="shared" si="94"/>
        <v>1567</v>
      </c>
      <c r="F51" s="439">
        <f>+I51+L51+O51</f>
        <v>247</v>
      </c>
      <c r="G51" s="439">
        <f t="shared" si="95"/>
        <v>111</v>
      </c>
      <c r="H51" s="439">
        <f t="shared" si="96"/>
        <v>136</v>
      </c>
      <c r="I51" s="439">
        <f>+J51+K51</f>
        <v>53</v>
      </c>
      <c r="J51" s="439">
        <v>16</v>
      </c>
      <c r="K51" s="439">
        <v>37</v>
      </c>
      <c r="L51" s="439">
        <f>+M51+N51</f>
        <v>135</v>
      </c>
      <c r="M51" s="439">
        <v>78</v>
      </c>
      <c r="N51" s="439">
        <v>57</v>
      </c>
      <c r="O51" s="439">
        <f>+P51+Q51</f>
        <v>59</v>
      </c>
      <c r="P51" s="439">
        <v>17</v>
      </c>
      <c r="Q51" s="439">
        <v>42</v>
      </c>
      <c r="R51" s="439">
        <f t="shared" si="108"/>
        <v>2626</v>
      </c>
      <c r="S51" s="439">
        <f t="shared" si="97"/>
        <v>1195</v>
      </c>
      <c r="T51" s="439">
        <f t="shared" si="98"/>
        <v>1431</v>
      </c>
      <c r="U51" s="439">
        <f>+V51+W51</f>
        <v>1510</v>
      </c>
      <c r="V51" s="440">
        <v>649</v>
      </c>
      <c r="W51" s="439">
        <v>861</v>
      </c>
      <c r="X51" s="333" t="s">
        <v>66</v>
      </c>
      <c r="Y51" s="433">
        <v>34</v>
      </c>
      <c r="Z51" s="440">
        <f t="shared" si="110"/>
        <v>533</v>
      </c>
      <c r="AA51" s="440">
        <v>258</v>
      </c>
      <c r="AB51" s="440">
        <v>275</v>
      </c>
      <c r="AC51" s="441">
        <f t="shared" si="111"/>
        <v>583</v>
      </c>
      <c r="AD51" s="441">
        <v>288</v>
      </c>
      <c r="AE51" s="441">
        <v>295</v>
      </c>
      <c r="AF51" s="442">
        <f t="shared" si="112"/>
        <v>0</v>
      </c>
      <c r="AG51" s="443">
        <v>0</v>
      </c>
      <c r="AH51" s="443">
        <v>0</v>
      </c>
      <c r="AI51" s="443">
        <v>1958</v>
      </c>
      <c r="AJ51" s="443">
        <v>9</v>
      </c>
      <c r="AK51" s="443">
        <v>905</v>
      </c>
      <c r="AL51" s="443">
        <v>1</v>
      </c>
      <c r="AM51" s="443">
        <f t="shared" si="113"/>
        <v>1499</v>
      </c>
      <c r="AN51" s="444">
        <v>94</v>
      </c>
      <c r="AO51" s="444">
        <v>59</v>
      </c>
      <c r="AP51" s="443">
        <v>583</v>
      </c>
      <c r="AQ51" s="443">
        <v>763</v>
      </c>
      <c r="AR51" s="443">
        <v>0</v>
      </c>
      <c r="AU51" s="516">
        <f t="shared" si="4"/>
        <v>0</v>
      </c>
      <c r="AV51" s="516">
        <f t="shared" si="5"/>
        <v>0</v>
      </c>
      <c r="AW51" s="516">
        <f t="shared" si="6"/>
        <v>0</v>
      </c>
      <c r="AX51" s="516">
        <f t="shared" si="7"/>
        <v>0</v>
      </c>
      <c r="AY51" s="516">
        <f t="shared" si="8"/>
        <v>0</v>
      </c>
      <c r="AZ51" s="516">
        <f t="shared" si="9"/>
        <v>0</v>
      </c>
      <c r="BA51" s="516">
        <f t="shared" si="10"/>
        <v>0</v>
      </c>
      <c r="BB51" s="516">
        <f t="shared" si="11"/>
        <v>0</v>
      </c>
      <c r="BC51" s="516">
        <f t="shared" si="12"/>
        <v>0</v>
      </c>
      <c r="BD51" s="516">
        <f t="shared" si="13"/>
        <v>0</v>
      </c>
      <c r="BE51" s="516">
        <f t="shared" si="14"/>
        <v>0</v>
      </c>
      <c r="BF51" s="516">
        <f t="shared" si="15"/>
        <v>0</v>
      </c>
      <c r="BG51" s="516">
        <f t="shared" si="16"/>
        <v>0</v>
      </c>
      <c r="BH51" s="516">
        <f t="shared" si="17"/>
        <v>0</v>
      </c>
    </row>
    <row r="52" spans="1:60" s="47" customFormat="1" ht="12.75">
      <c r="A52" s="333" t="s">
        <v>67</v>
      </c>
      <c r="B52" s="433">
        <v>35</v>
      </c>
      <c r="C52" s="436">
        <f t="shared" si="103"/>
        <v>639</v>
      </c>
      <c r="D52" s="438">
        <f t="shared" si="94"/>
        <v>313</v>
      </c>
      <c r="E52" s="438">
        <f t="shared" si="94"/>
        <v>326</v>
      </c>
      <c r="F52" s="439">
        <f>+I52+L52+O52</f>
        <v>23</v>
      </c>
      <c r="G52" s="439">
        <f t="shared" si="95"/>
        <v>14</v>
      </c>
      <c r="H52" s="439">
        <f t="shared" si="96"/>
        <v>9</v>
      </c>
      <c r="I52" s="439">
        <f>+J52+K52</f>
        <v>5</v>
      </c>
      <c r="J52" s="439">
        <v>5</v>
      </c>
      <c r="K52" s="439">
        <v>0</v>
      </c>
      <c r="L52" s="439">
        <f>+M52+N52</f>
        <v>9</v>
      </c>
      <c r="M52" s="439">
        <v>6</v>
      </c>
      <c r="N52" s="439">
        <v>3</v>
      </c>
      <c r="O52" s="439">
        <f>+P52+Q52</f>
        <v>9</v>
      </c>
      <c r="P52" s="439">
        <v>3</v>
      </c>
      <c r="Q52" s="439">
        <v>6</v>
      </c>
      <c r="R52" s="439">
        <f>+U52+Z52+AC52</f>
        <v>616</v>
      </c>
      <c r="S52" s="439">
        <f t="shared" si="97"/>
        <v>299</v>
      </c>
      <c r="T52" s="439">
        <f t="shared" si="98"/>
        <v>317</v>
      </c>
      <c r="U52" s="439">
        <f>+V52+W52</f>
        <v>436</v>
      </c>
      <c r="V52" s="440">
        <v>191</v>
      </c>
      <c r="W52" s="439">
        <v>245</v>
      </c>
      <c r="X52" s="333" t="s">
        <v>67</v>
      </c>
      <c r="Y52" s="433">
        <v>35</v>
      </c>
      <c r="Z52" s="440">
        <f t="shared" si="110"/>
        <v>101</v>
      </c>
      <c r="AA52" s="440">
        <v>68</v>
      </c>
      <c r="AB52" s="440">
        <v>33</v>
      </c>
      <c r="AC52" s="441">
        <f t="shared" si="111"/>
        <v>79</v>
      </c>
      <c r="AD52" s="441">
        <v>40</v>
      </c>
      <c r="AE52" s="441">
        <v>39</v>
      </c>
      <c r="AF52" s="442">
        <f t="shared" si="112"/>
        <v>0</v>
      </c>
      <c r="AG52" s="443">
        <v>0</v>
      </c>
      <c r="AH52" s="443">
        <v>0</v>
      </c>
      <c r="AI52" s="443">
        <v>171</v>
      </c>
      <c r="AJ52" s="443">
        <v>26</v>
      </c>
      <c r="AK52" s="443">
        <v>442</v>
      </c>
      <c r="AL52" s="443">
        <v>0</v>
      </c>
      <c r="AM52" s="443">
        <f t="shared" si="113"/>
        <v>415</v>
      </c>
      <c r="AN52" s="444">
        <v>9</v>
      </c>
      <c r="AO52" s="444">
        <v>9</v>
      </c>
      <c r="AP52" s="443">
        <v>79</v>
      </c>
      <c r="AQ52" s="443">
        <v>318</v>
      </c>
      <c r="AR52" s="443">
        <v>0</v>
      </c>
      <c r="AU52" s="516">
        <f t="shared" si="4"/>
        <v>0</v>
      </c>
      <c r="AV52" s="516">
        <f t="shared" si="5"/>
        <v>0</v>
      </c>
      <c r="AW52" s="516">
        <f t="shared" si="6"/>
        <v>0</v>
      </c>
      <c r="AX52" s="516">
        <f t="shared" si="7"/>
        <v>0</v>
      </c>
      <c r="AY52" s="516">
        <f t="shared" si="8"/>
        <v>0</v>
      </c>
      <c r="AZ52" s="516">
        <f t="shared" si="9"/>
        <v>0</v>
      </c>
      <c r="BA52" s="516">
        <f t="shared" si="10"/>
        <v>0</v>
      </c>
      <c r="BB52" s="516">
        <f t="shared" si="11"/>
        <v>0</v>
      </c>
      <c r="BC52" s="516">
        <f t="shared" si="12"/>
        <v>0</v>
      </c>
      <c r="BD52" s="516">
        <f t="shared" si="13"/>
        <v>0</v>
      </c>
      <c r="BE52" s="516">
        <f t="shared" si="14"/>
        <v>0</v>
      </c>
      <c r="BF52" s="516">
        <f t="shared" si="15"/>
        <v>0</v>
      </c>
      <c r="BG52" s="516">
        <f t="shared" si="16"/>
        <v>0</v>
      </c>
      <c r="BH52" s="516">
        <f t="shared" si="17"/>
        <v>0</v>
      </c>
    </row>
    <row r="53" spans="1:60" s="47" customFormat="1" ht="12.75">
      <c r="A53" s="446" t="s">
        <v>68</v>
      </c>
      <c r="B53" s="433">
        <v>36</v>
      </c>
      <c r="C53" s="437">
        <f t="shared" si="103"/>
        <v>4415</v>
      </c>
      <c r="D53" s="441">
        <f t="shared" si="94"/>
        <v>2936</v>
      </c>
      <c r="E53" s="441">
        <f t="shared" si="94"/>
        <v>1479</v>
      </c>
      <c r="F53" s="439">
        <f t="shared" ref="F53:F55" si="114">+I53+L53+O53</f>
        <v>589</v>
      </c>
      <c r="G53" s="439">
        <f t="shared" si="95"/>
        <v>347</v>
      </c>
      <c r="H53" s="439">
        <f t="shared" si="96"/>
        <v>242</v>
      </c>
      <c r="I53" s="439">
        <f t="shared" ref="I53" si="115">+J53+K53</f>
        <v>181</v>
      </c>
      <c r="J53" s="439">
        <v>117</v>
      </c>
      <c r="K53" s="439">
        <v>64</v>
      </c>
      <c r="L53" s="439">
        <f t="shared" ref="L53" si="116">+M53+N53</f>
        <v>305</v>
      </c>
      <c r="M53" s="439">
        <v>168</v>
      </c>
      <c r="N53" s="439">
        <v>137</v>
      </c>
      <c r="O53" s="439">
        <f t="shared" ref="O53" si="117">+P53+Q53</f>
        <v>103</v>
      </c>
      <c r="P53" s="439">
        <v>62</v>
      </c>
      <c r="Q53" s="439">
        <v>41</v>
      </c>
      <c r="R53" s="439">
        <f t="shared" ref="R53" si="118">+U53+Z53+AC53</f>
        <v>3826</v>
      </c>
      <c r="S53" s="439">
        <f t="shared" si="97"/>
        <v>2589</v>
      </c>
      <c r="T53" s="439">
        <f t="shared" si="98"/>
        <v>1237</v>
      </c>
      <c r="U53" s="439">
        <f t="shared" ref="U53" si="119">+V53+W53</f>
        <v>1799</v>
      </c>
      <c r="V53" s="440">
        <v>1220</v>
      </c>
      <c r="W53" s="439">
        <v>579</v>
      </c>
      <c r="X53" s="446" t="s">
        <v>68</v>
      </c>
      <c r="Y53" s="433">
        <v>36</v>
      </c>
      <c r="Z53" s="440">
        <f t="shared" si="110"/>
        <v>1042</v>
      </c>
      <c r="AA53" s="440">
        <v>709</v>
      </c>
      <c r="AB53" s="440">
        <v>333</v>
      </c>
      <c r="AC53" s="441">
        <f t="shared" si="111"/>
        <v>985</v>
      </c>
      <c r="AD53" s="441">
        <v>660</v>
      </c>
      <c r="AE53" s="441">
        <v>325</v>
      </c>
      <c r="AF53" s="442">
        <f t="shared" si="112"/>
        <v>0</v>
      </c>
      <c r="AG53" s="443">
        <v>0</v>
      </c>
      <c r="AH53" s="443">
        <v>0</v>
      </c>
      <c r="AI53" s="443">
        <v>1952</v>
      </c>
      <c r="AJ53" s="443">
        <v>0</v>
      </c>
      <c r="AK53" s="443">
        <v>2393</v>
      </c>
      <c r="AL53" s="443">
        <v>70</v>
      </c>
      <c r="AM53" s="443">
        <f t="shared" si="113"/>
        <v>1910</v>
      </c>
      <c r="AN53" s="444">
        <v>209</v>
      </c>
      <c r="AO53" s="444">
        <v>103</v>
      </c>
      <c r="AP53" s="443">
        <v>985</v>
      </c>
      <c r="AQ53" s="443">
        <v>613</v>
      </c>
      <c r="AR53" s="443">
        <v>0</v>
      </c>
      <c r="AU53" s="516">
        <f t="shared" si="4"/>
        <v>0</v>
      </c>
      <c r="AV53" s="516">
        <f t="shared" si="5"/>
        <v>0</v>
      </c>
      <c r="AW53" s="516">
        <f t="shared" si="6"/>
        <v>0</v>
      </c>
      <c r="AX53" s="516">
        <f t="shared" si="7"/>
        <v>0</v>
      </c>
      <c r="AY53" s="516">
        <f t="shared" si="8"/>
        <v>0</v>
      </c>
      <c r="AZ53" s="516">
        <f t="shared" si="9"/>
        <v>0</v>
      </c>
      <c r="BA53" s="516">
        <f t="shared" si="10"/>
        <v>0</v>
      </c>
      <c r="BB53" s="516">
        <f t="shared" si="11"/>
        <v>0</v>
      </c>
      <c r="BC53" s="516">
        <f t="shared" si="12"/>
        <v>0</v>
      </c>
      <c r="BD53" s="516">
        <f t="shared" si="13"/>
        <v>0</v>
      </c>
      <c r="BE53" s="516">
        <f t="shared" si="14"/>
        <v>0</v>
      </c>
      <c r="BF53" s="516">
        <f t="shared" si="15"/>
        <v>0</v>
      </c>
      <c r="BG53" s="516">
        <f t="shared" si="16"/>
        <v>0</v>
      </c>
      <c r="BH53" s="516">
        <f t="shared" si="17"/>
        <v>0</v>
      </c>
    </row>
    <row r="54" spans="1:60" s="47" customFormat="1" ht="12.75">
      <c r="A54" s="447" t="s">
        <v>18</v>
      </c>
      <c r="B54" s="448">
        <v>37</v>
      </c>
      <c r="C54" s="449">
        <f t="shared" si="103"/>
        <v>26828</v>
      </c>
      <c r="D54" s="449">
        <v>17794</v>
      </c>
      <c r="E54" s="449">
        <v>9034</v>
      </c>
      <c r="F54" s="450">
        <f t="shared" si="114"/>
        <v>3345</v>
      </c>
      <c r="G54" s="450">
        <f>+J54+M54+P54</f>
        <v>2075</v>
      </c>
      <c r="H54" s="450">
        <f>+K54+N54+Q54</f>
        <v>1270</v>
      </c>
      <c r="I54" s="450">
        <f>+J54+K54</f>
        <v>949</v>
      </c>
      <c r="J54" s="450">
        <v>594</v>
      </c>
      <c r="K54" s="450">
        <v>355</v>
      </c>
      <c r="L54" s="450">
        <v>1871</v>
      </c>
      <c r="M54" s="450">
        <v>1169</v>
      </c>
      <c r="N54" s="450">
        <v>702</v>
      </c>
      <c r="O54" s="450">
        <f>+P54+Q54</f>
        <v>525</v>
      </c>
      <c r="P54" s="450">
        <v>312</v>
      </c>
      <c r="Q54" s="450">
        <v>213</v>
      </c>
      <c r="R54" s="450">
        <f>+S54+T54</f>
        <v>23179</v>
      </c>
      <c r="S54" s="450">
        <v>15521</v>
      </c>
      <c r="T54" s="450">
        <v>7658</v>
      </c>
      <c r="U54" s="450">
        <f>+V54+W54</f>
        <v>13001</v>
      </c>
      <c r="V54" s="451">
        <v>8300</v>
      </c>
      <c r="W54" s="450">
        <v>4701</v>
      </c>
      <c r="X54" s="447" t="s">
        <v>18</v>
      </c>
      <c r="Y54" s="448">
        <v>37</v>
      </c>
      <c r="Z54" s="451">
        <f>+AA54+AB54</f>
        <v>5136</v>
      </c>
      <c r="AA54" s="451">
        <v>3650</v>
      </c>
      <c r="AB54" s="451">
        <v>1486</v>
      </c>
      <c r="AC54" s="449">
        <f>+AD54+AE54</f>
        <v>5042</v>
      </c>
      <c r="AD54" s="449">
        <v>3571</v>
      </c>
      <c r="AE54" s="449">
        <v>1471</v>
      </c>
      <c r="AF54" s="452">
        <f>+AG54+AH54</f>
        <v>304</v>
      </c>
      <c r="AG54" s="453">
        <v>198</v>
      </c>
      <c r="AH54" s="453">
        <v>106</v>
      </c>
      <c r="AI54" s="453">
        <v>24229</v>
      </c>
      <c r="AJ54" s="453">
        <v>19</v>
      </c>
      <c r="AK54" s="453">
        <v>2577</v>
      </c>
      <c r="AL54" s="453">
        <v>3</v>
      </c>
      <c r="AM54" s="453">
        <f>+AN54+AO54+AP54+AQ54+AR54</f>
        <v>13576</v>
      </c>
      <c r="AN54" s="454">
        <v>1413</v>
      </c>
      <c r="AO54" s="454">
        <v>533</v>
      </c>
      <c r="AP54" s="453">
        <v>5042</v>
      </c>
      <c r="AQ54" s="453">
        <v>6284</v>
      </c>
      <c r="AR54" s="453">
        <v>304</v>
      </c>
      <c r="AU54" s="516">
        <f t="shared" si="4"/>
        <v>0</v>
      </c>
      <c r="AV54" s="516">
        <f t="shared" si="5"/>
        <v>0</v>
      </c>
      <c r="AW54" s="516">
        <f t="shared" si="6"/>
        <v>0</v>
      </c>
      <c r="AX54" s="516">
        <f t="shared" si="7"/>
        <v>0</v>
      </c>
      <c r="AY54" s="516">
        <f t="shared" si="8"/>
        <v>0</v>
      </c>
      <c r="AZ54" s="516">
        <f t="shared" si="9"/>
        <v>0</v>
      </c>
      <c r="BA54" s="516">
        <f t="shared" si="10"/>
        <v>0</v>
      </c>
      <c r="BB54" s="516">
        <f t="shared" si="11"/>
        <v>0</v>
      </c>
      <c r="BC54" s="516">
        <f t="shared" si="12"/>
        <v>0</v>
      </c>
      <c r="BD54" s="516">
        <f t="shared" si="13"/>
        <v>0</v>
      </c>
      <c r="BE54" s="516">
        <f t="shared" si="14"/>
        <v>0</v>
      </c>
      <c r="BF54" s="516">
        <f t="shared" si="15"/>
        <v>0</v>
      </c>
      <c r="BG54" s="516">
        <f t="shared" si="16"/>
        <v>0</v>
      </c>
      <c r="BH54" s="516">
        <f t="shared" si="17"/>
        <v>0</v>
      </c>
    </row>
    <row r="55" spans="1:60" s="47" customFormat="1" ht="12.75">
      <c r="A55" s="447" t="s">
        <v>19</v>
      </c>
      <c r="B55" s="448">
        <v>38</v>
      </c>
      <c r="C55" s="449">
        <f t="shared" si="103"/>
        <v>11466</v>
      </c>
      <c r="D55" s="449">
        <v>6385</v>
      </c>
      <c r="E55" s="449">
        <v>5081</v>
      </c>
      <c r="F55" s="450">
        <f t="shared" si="114"/>
        <v>1115</v>
      </c>
      <c r="G55" s="450">
        <f>+J55+M55+P55</f>
        <v>705</v>
      </c>
      <c r="H55" s="450">
        <f>+K55+N55+Q55</f>
        <v>410</v>
      </c>
      <c r="I55" s="450">
        <f>+J55+K55</f>
        <v>350</v>
      </c>
      <c r="J55" s="450">
        <v>223</v>
      </c>
      <c r="K55" s="450">
        <v>127</v>
      </c>
      <c r="L55" s="450">
        <v>693</v>
      </c>
      <c r="M55" s="450">
        <v>444</v>
      </c>
      <c r="N55" s="450">
        <v>249</v>
      </c>
      <c r="O55" s="450">
        <f>+P55+Q55</f>
        <v>72</v>
      </c>
      <c r="P55" s="450">
        <v>38</v>
      </c>
      <c r="Q55" s="450">
        <v>34</v>
      </c>
      <c r="R55" s="450">
        <f>+S55+T55</f>
        <v>10289</v>
      </c>
      <c r="S55" s="450">
        <v>5660</v>
      </c>
      <c r="T55" s="450">
        <v>4629</v>
      </c>
      <c r="U55" s="450">
        <f>+V55+W55</f>
        <v>6648</v>
      </c>
      <c r="V55" s="451">
        <v>3530</v>
      </c>
      <c r="W55" s="450">
        <v>3118</v>
      </c>
      <c r="X55" s="447" t="s">
        <v>19</v>
      </c>
      <c r="Y55" s="448">
        <v>38</v>
      </c>
      <c r="Z55" s="451">
        <f>+AA55+AB55</f>
        <v>1922</v>
      </c>
      <c r="AA55" s="451">
        <v>1153</v>
      </c>
      <c r="AB55" s="451">
        <v>769</v>
      </c>
      <c r="AC55" s="449">
        <f>+AD55+AE55</f>
        <v>1719</v>
      </c>
      <c r="AD55" s="449">
        <v>977</v>
      </c>
      <c r="AE55" s="449">
        <v>742</v>
      </c>
      <c r="AF55" s="452">
        <f>+AG55+AH55</f>
        <v>62</v>
      </c>
      <c r="AG55" s="453">
        <v>20</v>
      </c>
      <c r="AH55" s="453">
        <v>42</v>
      </c>
      <c r="AI55" s="453">
        <v>3745</v>
      </c>
      <c r="AJ55" s="453">
        <v>130</v>
      </c>
      <c r="AK55" s="453">
        <v>7502</v>
      </c>
      <c r="AL55" s="453">
        <v>89</v>
      </c>
      <c r="AM55" s="453">
        <f>+AN55+AO55+AP55+AQ55+AR55</f>
        <v>6548</v>
      </c>
      <c r="AN55" s="454">
        <v>577</v>
      </c>
      <c r="AO55" s="454">
        <v>72</v>
      </c>
      <c r="AP55" s="453">
        <v>1719</v>
      </c>
      <c r="AQ55" s="453">
        <v>4118</v>
      </c>
      <c r="AR55" s="453">
        <v>62</v>
      </c>
      <c r="AU55" s="516">
        <f t="shared" si="4"/>
        <v>0</v>
      </c>
      <c r="AV55" s="516">
        <f t="shared" si="5"/>
        <v>0</v>
      </c>
      <c r="AW55" s="516">
        <f t="shared" si="6"/>
        <v>0</v>
      </c>
      <c r="AX55" s="516">
        <f t="shared" si="7"/>
        <v>0</v>
      </c>
      <c r="AY55" s="516">
        <f t="shared" si="8"/>
        <v>0</v>
      </c>
      <c r="AZ55" s="516">
        <f t="shared" si="9"/>
        <v>0</v>
      </c>
      <c r="BA55" s="516">
        <f t="shared" si="10"/>
        <v>0</v>
      </c>
      <c r="BB55" s="516">
        <f t="shared" si="11"/>
        <v>0</v>
      </c>
      <c r="BC55" s="516">
        <f t="shared" si="12"/>
        <v>0</v>
      </c>
      <c r="BD55" s="516">
        <f t="shared" si="13"/>
        <v>0</v>
      </c>
      <c r="BE55" s="516">
        <f t="shared" si="14"/>
        <v>0</v>
      </c>
      <c r="BF55" s="516">
        <f t="shared" si="15"/>
        <v>0</v>
      </c>
      <c r="BG55" s="516">
        <f t="shared" si="16"/>
        <v>0</v>
      </c>
      <c r="BH55" s="516">
        <f t="shared" si="17"/>
        <v>0</v>
      </c>
    </row>
    <row r="56" spans="1:60" s="44" customFormat="1" ht="12" customHeight="1">
      <c r="A56" s="44" t="s">
        <v>131</v>
      </c>
      <c r="C56" s="44" t="s">
        <v>132</v>
      </c>
      <c r="AK56" s="2"/>
      <c r="AL56" s="2"/>
      <c r="AM56" s="2"/>
      <c r="AN56" s="86"/>
      <c r="AO56" s="86"/>
      <c r="AP56" s="2"/>
      <c r="AQ56" s="2"/>
      <c r="AR56" s="2"/>
    </row>
    <row r="57" spans="1:60" s="44" customFormat="1" ht="12" customHeight="1">
      <c r="AA57" s="15"/>
      <c r="AB57" s="15"/>
      <c r="AC57" s="52"/>
      <c r="AD57" s="13"/>
      <c r="AE57" s="52"/>
      <c r="AF57" s="15"/>
      <c r="AG57" s="15"/>
      <c r="AH57" s="15"/>
      <c r="AI57" s="15"/>
      <c r="AJ57" s="2"/>
      <c r="AN57" s="70"/>
      <c r="AO57" s="70"/>
    </row>
    <row r="58" spans="1:60" s="44" customFormat="1" ht="12" customHeight="1">
      <c r="AA58" s="50"/>
      <c r="AB58" s="483"/>
      <c r="AC58" s="483"/>
      <c r="AD58" s="483"/>
      <c r="AE58" s="483"/>
      <c r="AF58" s="483"/>
      <c r="AG58" s="483"/>
      <c r="AH58" s="483"/>
      <c r="AI58" s="483"/>
      <c r="AJ58" s="483"/>
      <c r="AK58" s="483"/>
      <c r="AN58" s="70"/>
      <c r="AO58" s="70"/>
    </row>
    <row r="59" spans="1:60" ht="12" customHeight="1">
      <c r="C59" s="455"/>
      <c r="D59" s="455"/>
      <c r="E59" s="455"/>
      <c r="F59" s="455"/>
      <c r="G59" s="455"/>
      <c r="H59" s="455"/>
      <c r="I59" s="455"/>
      <c r="J59" s="455"/>
      <c r="K59" s="455"/>
      <c r="L59" s="455"/>
      <c r="M59" s="455"/>
      <c r="N59" s="455"/>
      <c r="O59" s="455"/>
      <c r="P59" s="455"/>
      <c r="Q59" s="455"/>
      <c r="R59" s="455"/>
      <c r="S59" s="455"/>
      <c r="T59" s="455"/>
      <c r="U59" s="455"/>
      <c r="V59" s="455"/>
      <c r="W59" s="455"/>
      <c r="X59" s="455"/>
      <c r="Y59" s="455"/>
      <c r="Z59" s="455"/>
      <c r="AA59" s="455"/>
      <c r="AB59" s="368"/>
      <c r="AC59" s="368"/>
      <c r="AD59" s="52"/>
      <c r="AE59" s="378"/>
      <c r="AF59" s="379"/>
      <c r="AG59" s="379"/>
      <c r="AH59" s="368"/>
      <c r="AI59" s="368"/>
      <c r="AJ59" s="368"/>
      <c r="AK59" s="386"/>
      <c r="AL59" s="455"/>
      <c r="AM59" s="455"/>
      <c r="AN59" s="455"/>
      <c r="AO59" s="455"/>
      <c r="AP59" s="455"/>
      <c r="AQ59" s="455"/>
      <c r="AR59" s="455"/>
    </row>
    <row r="60" spans="1:60" ht="12" customHeight="1">
      <c r="A60" s="2"/>
      <c r="B60" s="2"/>
      <c r="C60" s="2"/>
      <c r="D60" s="50"/>
      <c r="E60" s="50"/>
      <c r="F60" s="50"/>
      <c r="G60" s="50"/>
      <c r="H60" s="50"/>
      <c r="I60" s="50"/>
      <c r="J60" s="50"/>
      <c r="K60" s="50"/>
      <c r="L60" s="50"/>
      <c r="M60" s="52"/>
      <c r="N60" s="70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2"/>
      <c r="AB60" s="2"/>
      <c r="AC60" s="51"/>
      <c r="AD60" s="50"/>
      <c r="AE60" s="51"/>
      <c r="AF60" s="50"/>
      <c r="AG60" s="50"/>
      <c r="AH60" s="51"/>
      <c r="AI60" s="51"/>
      <c r="AJ60" s="51"/>
      <c r="AK60" s="63"/>
      <c r="AN60" s="70"/>
      <c r="AO60" s="70"/>
    </row>
    <row r="61" spans="1:60" ht="12" customHeight="1">
      <c r="A61" s="2"/>
      <c r="B61" s="2"/>
      <c r="C61" s="456"/>
      <c r="D61" s="456"/>
      <c r="E61" s="456"/>
      <c r="F61" s="456"/>
      <c r="G61" s="456"/>
      <c r="H61" s="456"/>
      <c r="I61" s="456"/>
      <c r="J61" s="456"/>
      <c r="K61" s="456"/>
      <c r="L61" s="456"/>
      <c r="M61" s="456"/>
      <c r="N61" s="456"/>
      <c r="O61" s="456"/>
      <c r="P61" s="456"/>
      <c r="Q61" s="456"/>
      <c r="R61" s="456"/>
      <c r="S61" s="456"/>
      <c r="T61" s="456"/>
      <c r="U61" s="456"/>
      <c r="V61" s="456"/>
      <c r="W61" s="456"/>
      <c r="X61" s="456"/>
      <c r="Y61" s="456"/>
      <c r="Z61" s="456"/>
      <c r="AA61" s="456"/>
      <c r="AB61" s="2"/>
      <c r="AC61" s="51"/>
      <c r="AD61" s="52"/>
      <c r="AE61" s="51"/>
      <c r="AF61" s="50"/>
      <c r="AG61" s="50"/>
      <c r="AH61" s="51"/>
      <c r="AI61" s="51"/>
      <c r="AJ61" s="51"/>
      <c r="AK61" s="64"/>
      <c r="AL61" s="456"/>
      <c r="AM61" s="456"/>
      <c r="AN61" s="456"/>
      <c r="AO61" s="456"/>
      <c r="AP61" s="456"/>
      <c r="AQ61" s="456"/>
      <c r="AR61" s="456"/>
    </row>
    <row r="62" spans="1:60" ht="12" customHeight="1">
      <c r="A62" s="2"/>
      <c r="B62" s="2"/>
      <c r="C62" s="2"/>
      <c r="D62" s="50"/>
      <c r="E62" s="50"/>
      <c r="F62" s="50"/>
      <c r="G62" s="50"/>
      <c r="H62" s="50"/>
      <c r="I62" s="50"/>
      <c r="J62" s="50"/>
      <c r="K62" s="50"/>
      <c r="L62" s="50"/>
      <c r="M62" s="52"/>
      <c r="N62" s="70"/>
      <c r="O62" s="47"/>
      <c r="P62" s="47"/>
      <c r="Q62" s="2"/>
      <c r="R62" s="2"/>
      <c r="S62" s="2"/>
      <c r="T62" s="2"/>
      <c r="U62" s="2"/>
      <c r="V62" s="2"/>
      <c r="W62" s="2"/>
      <c r="X62" s="2"/>
      <c r="Y62" s="2"/>
      <c r="Z62" s="2"/>
      <c r="AA62" s="399"/>
      <c r="AB62" s="51"/>
      <c r="AC62" s="51"/>
      <c r="AD62" s="50"/>
      <c r="AE62" s="51"/>
      <c r="AF62" s="59"/>
      <c r="AG62" s="59"/>
      <c r="AH62" s="51"/>
      <c r="AI62" s="51"/>
      <c r="AJ62" s="51"/>
      <c r="AK62" s="64"/>
      <c r="AN62" s="70"/>
      <c r="AO62" s="70"/>
    </row>
    <row r="63" spans="1:60" ht="12" customHeight="1">
      <c r="A63" s="2"/>
      <c r="B63" s="2"/>
      <c r="C63" s="2"/>
      <c r="D63" s="50"/>
      <c r="E63" s="50"/>
      <c r="F63" s="52"/>
      <c r="G63" s="52"/>
      <c r="H63" s="52"/>
      <c r="I63" s="52"/>
      <c r="J63" s="52"/>
      <c r="K63" s="52"/>
      <c r="L63" s="52"/>
      <c r="M63" s="52"/>
      <c r="N63" s="70"/>
      <c r="O63" s="47"/>
      <c r="P63" s="47"/>
      <c r="Q63" s="2"/>
      <c r="R63" s="2"/>
      <c r="S63" s="2"/>
      <c r="T63" s="2"/>
      <c r="U63" s="2"/>
      <c r="V63" s="2"/>
      <c r="W63" s="2"/>
      <c r="X63" s="2"/>
      <c r="Y63" s="2"/>
      <c r="Z63" s="2"/>
      <c r="AA63" s="52"/>
      <c r="AB63" s="52"/>
      <c r="AC63" s="52"/>
      <c r="AD63" s="51"/>
      <c r="AE63" s="80"/>
      <c r="AF63" s="51"/>
      <c r="AG63" s="51"/>
      <c r="AH63" s="51"/>
      <c r="AI63" s="51"/>
      <c r="AJ63" s="51"/>
      <c r="AK63" s="64"/>
      <c r="AL63" s="52"/>
      <c r="AM63" s="52"/>
      <c r="AN63" s="52"/>
      <c r="AO63" s="70"/>
      <c r="AP63" s="70"/>
      <c r="AQ63" s="70"/>
      <c r="AR63" s="70"/>
    </row>
    <row r="64" spans="1:6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47"/>
      <c r="O64" s="47"/>
      <c r="P64" s="47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44">
      <c r="A65" s="2"/>
      <c r="B65" s="2"/>
      <c r="C65" s="456">
        <f>+C54+C55-C18</f>
        <v>0</v>
      </c>
      <c r="D65" s="456">
        <f t="shared" ref="D65:AR65" si="120">+D54+D55-D18</f>
        <v>0</v>
      </c>
      <c r="E65" s="456">
        <f t="shared" si="120"/>
        <v>0</v>
      </c>
      <c r="F65" s="456">
        <f t="shared" si="120"/>
        <v>0</v>
      </c>
      <c r="G65" s="456">
        <f t="shared" si="120"/>
        <v>0</v>
      </c>
      <c r="H65" s="456">
        <f t="shared" si="120"/>
        <v>0</v>
      </c>
      <c r="I65" s="456">
        <f t="shared" si="120"/>
        <v>0</v>
      </c>
      <c r="J65" s="456">
        <f t="shared" si="120"/>
        <v>0</v>
      </c>
      <c r="K65" s="456">
        <f t="shared" si="120"/>
        <v>0</v>
      </c>
      <c r="L65" s="456">
        <f t="shared" si="120"/>
        <v>0</v>
      </c>
      <c r="M65" s="456">
        <f t="shared" si="120"/>
        <v>0</v>
      </c>
      <c r="N65" s="456">
        <f t="shared" si="120"/>
        <v>0</v>
      </c>
      <c r="O65" s="456">
        <f t="shared" si="120"/>
        <v>0</v>
      </c>
      <c r="P65" s="456">
        <f t="shared" si="120"/>
        <v>0</v>
      </c>
      <c r="Q65" s="456">
        <f t="shared" si="120"/>
        <v>0</v>
      </c>
      <c r="R65" s="456">
        <f t="shared" si="120"/>
        <v>0</v>
      </c>
      <c r="S65" s="456">
        <f t="shared" si="120"/>
        <v>0</v>
      </c>
      <c r="T65" s="456">
        <f t="shared" si="120"/>
        <v>0</v>
      </c>
      <c r="U65" s="456">
        <f t="shared" si="120"/>
        <v>0</v>
      </c>
      <c r="V65" s="456">
        <f t="shared" si="120"/>
        <v>0</v>
      </c>
      <c r="W65" s="456">
        <f t="shared" si="120"/>
        <v>0</v>
      </c>
      <c r="X65" s="456" t="e">
        <f t="shared" si="120"/>
        <v>#VALUE!</v>
      </c>
      <c r="Y65" s="456">
        <f t="shared" si="120"/>
        <v>74</v>
      </c>
      <c r="Z65" s="456">
        <f t="shared" si="120"/>
        <v>0</v>
      </c>
      <c r="AA65" s="456">
        <f t="shared" si="120"/>
        <v>0</v>
      </c>
      <c r="AB65" s="456"/>
      <c r="AC65" s="456"/>
      <c r="AD65" s="456"/>
      <c r="AE65" s="456"/>
      <c r="AF65" s="456"/>
      <c r="AG65" s="456"/>
      <c r="AH65" s="456"/>
      <c r="AI65" s="456"/>
      <c r="AJ65" s="456"/>
      <c r="AK65" s="456"/>
      <c r="AL65" s="456"/>
      <c r="AM65" s="456"/>
      <c r="AN65" s="456"/>
      <c r="AO65" s="456"/>
      <c r="AP65" s="456"/>
      <c r="AQ65" s="456">
        <f t="shared" si="120"/>
        <v>0</v>
      </c>
      <c r="AR65" s="456">
        <f t="shared" si="120"/>
        <v>0</v>
      </c>
    </row>
    <row r="66" spans="1:44">
      <c r="A66" s="2"/>
      <c r="B66" s="2"/>
      <c r="C66" s="456">
        <f>+C44+C40+C32+C25+C19-C18</f>
        <v>0</v>
      </c>
      <c r="D66" s="456">
        <f t="shared" ref="D66:AR66" si="121">+D44+D40+D32+D25+D19-D18</f>
        <v>0</v>
      </c>
      <c r="E66" s="456">
        <f t="shared" si="121"/>
        <v>0</v>
      </c>
      <c r="F66" s="456">
        <f t="shared" si="121"/>
        <v>0</v>
      </c>
      <c r="G66" s="456">
        <f t="shared" si="121"/>
        <v>0</v>
      </c>
      <c r="H66" s="456">
        <f t="shared" si="121"/>
        <v>0</v>
      </c>
      <c r="I66" s="456">
        <f t="shared" si="121"/>
        <v>0</v>
      </c>
      <c r="J66" s="456">
        <f t="shared" si="121"/>
        <v>0</v>
      </c>
      <c r="K66" s="456">
        <f t="shared" si="121"/>
        <v>0</v>
      </c>
      <c r="L66" s="456">
        <f t="shared" si="121"/>
        <v>0</v>
      </c>
      <c r="M66" s="456">
        <f t="shared" si="121"/>
        <v>0</v>
      </c>
      <c r="N66" s="456">
        <f t="shared" si="121"/>
        <v>0</v>
      </c>
      <c r="O66" s="456">
        <f t="shared" si="121"/>
        <v>0</v>
      </c>
      <c r="P66" s="456">
        <f t="shared" si="121"/>
        <v>0</v>
      </c>
      <c r="Q66" s="456">
        <f t="shared" si="121"/>
        <v>0</v>
      </c>
      <c r="R66" s="456">
        <f t="shared" si="121"/>
        <v>0</v>
      </c>
      <c r="S66" s="456">
        <f t="shared" si="121"/>
        <v>0</v>
      </c>
      <c r="T66" s="456">
        <f t="shared" si="121"/>
        <v>0</v>
      </c>
      <c r="U66" s="456">
        <f t="shared" si="121"/>
        <v>0</v>
      </c>
      <c r="V66" s="456">
        <f t="shared" si="121"/>
        <v>0</v>
      </c>
      <c r="W66" s="456">
        <f t="shared" si="121"/>
        <v>0</v>
      </c>
      <c r="X66" s="456" t="e">
        <f t="shared" si="121"/>
        <v>#VALUE!</v>
      </c>
      <c r="Y66" s="456">
        <f t="shared" si="121"/>
        <v>74</v>
      </c>
      <c r="Z66" s="456">
        <f t="shared" si="121"/>
        <v>0</v>
      </c>
      <c r="AA66" s="456">
        <f t="shared" si="121"/>
        <v>0</v>
      </c>
      <c r="AB66" s="456"/>
      <c r="AC66" s="456"/>
      <c r="AD66" s="456"/>
      <c r="AE66" s="456"/>
      <c r="AF66" s="456"/>
      <c r="AG66" s="456"/>
      <c r="AH66" s="456"/>
      <c r="AI66" s="456"/>
      <c r="AJ66" s="456"/>
      <c r="AK66" s="456"/>
      <c r="AL66" s="456"/>
      <c r="AM66" s="456"/>
      <c r="AN66" s="456"/>
      <c r="AO66" s="456"/>
      <c r="AP66" s="456"/>
      <c r="AQ66" s="456">
        <f t="shared" si="121"/>
        <v>0</v>
      </c>
      <c r="AR66" s="456">
        <f t="shared" si="121"/>
        <v>0</v>
      </c>
    </row>
    <row r="67" spans="1:4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47"/>
      <c r="O67" s="47"/>
      <c r="P67" s="47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44">
      <c r="A68" s="2" t="s">
        <v>836</v>
      </c>
      <c r="B68" s="2"/>
      <c r="C68" s="57">
        <f>+'[1]З-ТМБ-7 суралцагч'!$C$66</f>
        <v>38294</v>
      </c>
      <c r="D68" s="2">
        <f>+'[1]З-ТМБ-7 суралцагч'!$C$67</f>
        <v>24179</v>
      </c>
      <c r="E68" s="2">
        <f>+'[1]З-ТМБ-7 суралцагч'!$C$68</f>
        <v>14115</v>
      </c>
      <c r="F68" s="2">
        <f>+'[1]З-ТМБ-7 суралцагч'!$D$66+'[1]З-ТМБ-7 суралцагч'!$E$66+'[1]З-ТМБ-7 суралцагч'!$F$66</f>
        <v>4460</v>
      </c>
      <c r="G68" s="2">
        <f>+'[1]З-ТМБ-7 суралцагч'!$D$67+'[1]З-ТМБ-7 суралцагч'!$E$67+'[1]З-ТМБ-7 суралцагч'!$F$67</f>
        <v>2780</v>
      </c>
      <c r="H68" s="2">
        <f>+'[1]З-ТМБ-7 суралцагч'!$D$68+'[1]З-ТМБ-7 суралцагч'!$E$68+'[1]З-ТМБ-7 суралцагч'!$F$68</f>
        <v>1680</v>
      </c>
      <c r="I68" s="2">
        <f>+'[1]З-ТМБ-7 суралцагч'!$D$66</f>
        <v>1299</v>
      </c>
      <c r="J68" s="2">
        <f>+'[1]З-ТМБ-7 суралцагч'!$D$67</f>
        <v>817</v>
      </c>
      <c r="K68" s="2">
        <f>+'[1]З-ТМБ-7 суралцагч'!$D$68</f>
        <v>482</v>
      </c>
      <c r="L68" s="2">
        <f>+'[1]З-ТМБ-7 суралцагч'!$E$66</f>
        <v>2564</v>
      </c>
      <c r="M68" s="2">
        <f>+'[1]З-ТМБ-7 суралцагч'!$E$67</f>
        <v>1613</v>
      </c>
      <c r="N68" s="47">
        <f>+'[1]З-ТМБ-7 суралцагч'!$E$68</f>
        <v>951</v>
      </c>
      <c r="O68" s="47">
        <f>+'[1]З-ТМБ-7 суралцагч'!$F$66</f>
        <v>597</v>
      </c>
      <c r="P68" s="47">
        <f>+'[1]З-ТМБ-7 суралцагч'!$F$67</f>
        <v>350</v>
      </c>
      <c r="Q68" s="2">
        <f>+'[1]З-ТМБ-7 суралцагч'!$F$68</f>
        <v>247</v>
      </c>
      <c r="R68" s="2">
        <f>+'[1]З-ТМБ-7 суралцагч'!$H$66+'[1]З-ТМБ-7 суралцагч'!$I$66+'[1]З-ТМБ-7 суралцагч'!$J$66</f>
        <v>33468</v>
      </c>
      <c r="S68" s="2">
        <f>+'[1]З-ТМБ-7 суралцагч'!$H$67+'[1]З-ТМБ-7 суралцагч'!$I$67+'[1]З-ТМБ-7 суралцагч'!$J$67</f>
        <v>21181</v>
      </c>
      <c r="T68" s="2">
        <f>+'[1]З-ТМБ-7 суралцагч'!$H$68+'[1]З-ТМБ-7 суралцагч'!$I$68+'[1]З-ТМБ-7 суралцагч'!$J$68</f>
        <v>12287</v>
      </c>
      <c r="U68" s="2">
        <f>+'[1]З-ТМБ-7 суралцагч'!$H$66</f>
        <v>19649</v>
      </c>
      <c r="V68" s="2">
        <f>+'[1]З-ТМБ-7 суралцагч'!$H$67</f>
        <v>11830</v>
      </c>
      <c r="W68" s="2">
        <f>+'[1]З-ТМБ-7 суралцагч'!$H$68</f>
        <v>7819</v>
      </c>
      <c r="X68" s="2"/>
      <c r="Y68" s="2"/>
      <c r="Z68" s="2">
        <f>+'[1]З-ТМБ-7 суралцагч'!$I$66</f>
        <v>7058</v>
      </c>
      <c r="AA68" s="2">
        <f>+'[1]З-ТМБ-7 суралцагч'!$I$67</f>
        <v>4803</v>
      </c>
      <c r="AB68" s="2">
        <f>+'[1]З-ТМБ-7 суралцагч'!$I$68</f>
        <v>2255</v>
      </c>
      <c r="AC68" s="71">
        <f>+'[1]З-ТМБ-7 суралцагч'!$J$66</f>
        <v>6761</v>
      </c>
      <c r="AD68" s="71">
        <f>+'[1]З-ТМБ-7 суралцагч'!$J$67</f>
        <v>4548</v>
      </c>
      <c r="AE68" s="71">
        <f>+'[1]З-ТМБ-7 суралцагч'!$J$68</f>
        <v>2213</v>
      </c>
      <c r="AF68" s="71">
        <f>+'[1]З-ТМБ-7 суралцагч'!$L$66</f>
        <v>366</v>
      </c>
      <c r="AG68" s="71">
        <f>+'[1]З-ТМБ-7 суралцагч'!$L$67</f>
        <v>218</v>
      </c>
      <c r="AH68" s="71">
        <f>+'[1]З-ТМБ-7 суралцагч'!$L$68</f>
        <v>148</v>
      </c>
    </row>
    <row r="69" spans="1:44">
      <c r="A69" s="2"/>
      <c r="B69" s="2"/>
      <c r="C69" s="456">
        <f>+C68-C18</f>
        <v>0</v>
      </c>
      <c r="D69" s="456">
        <f t="shared" ref="D69:AH69" si="122">+D68-D18</f>
        <v>0</v>
      </c>
      <c r="E69" s="456">
        <f t="shared" si="122"/>
        <v>0</v>
      </c>
      <c r="F69" s="456">
        <f t="shared" si="122"/>
        <v>0</v>
      </c>
      <c r="G69" s="456">
        <f t="shared" si="122"/>
        <v>0</v>
      </c>
      <c r="H69" s="456">
        <f t="shared" si="122"/>
        <v>0</v>
      </c>
      <c r="I69" s="456">
        <f t="shared" si="122"/>
        <v>0</v>
      </c>
      <c r="J69" s="456">
        <f t="shared" si="122"/>
        <v>0</v>
      </c>
      <c r="K69" s="456">
        <f t="shared" si="122"/>
        <v>0</v>
      </c>
      <c r="L69" s="456">
        <f t="shared" si="122"/>
        <v>0</v>
      </c>
      <c r="M69" s="456">
        <f t="shared" si="122"/>
        <v>0</v>
      </c>
      <c r="N69" s="456">
        <f t="shared" si="122"/>
        <v>0</v>
      </c>
      <c r="O69" s="456">
        <f t="shared" si="122"/>
        <v>0</v>
      </c>
      <c r="P69" s="456">
        <f t="shared" si="122"/>
        <v>0</v>
      </c>
      <c r="Q69" s="456">
        <f t="shared" si="122"/>
        <v>0</v>
      </c>
      <c r="R69" s="456">
        <f t="shared" si="122"/>
        <v>0</v>
      </c>
      <c r="S69" s="456">
        <f t="shared" si="122"/>
        <v>0</v>
      </c>
      <c r="T69" s="456">
        <f t="shared" si="122"/>
        <v>0</v>
      </c>
      <c r="U69" s="456">
        <f t="shared" si="122"/>
        <v>0</v>
      </c>
      <c r="V69" s="456">
        <f t="shared" si="122"/>
        <v>0</v>
      </c>
      <c r="W69" s="456">
        <f t="shared" si="122"/>
        <v>0</v>
      </c>
      <c r="X69" s="456"/>
      <c r="Y69" s="456"/>
      <c r="Z69" s="456">
        <f t="shared" si="122"/>
        <v>0</v>
      </c>
      <c r="AA69" s="456">
        <f t="shared" si="122"/>
        <v>0</v>
      </c>
      <c r="AB69" s="456">
        <f t="shared" si="122"/>
        <v>0</v>
      </c>
      <c r="AC69" s="456">
        <f t="shared" si="122"/>
        <v>0</v>
      </c>
      <c r="AD69" s="456">
        <f t="shared" si="122"/>
        <v>0</v>
      </c>
      <c r="AE69" s="456">
        <f t="shared" si="122"/>
        <v>0</v>
      </c>
      <c r="AF69" s="456">
        <f t="shared" si="122"/>
        <v>0</v>
      </c>
      <c r="AG69" s="456">
        <f t="shared" si="122"/>
        <v>0</v>
      </c>
      <c r="AH69" s="456">
        <f t="shared" si="122"/>
        <v>0</v>
      </c>
    </row>
    <row r="70" spans="1:44">
      <c r="A70" s="2" t="s">
        <v>837</v>
      </c>
      <c r="B70" s="2"/>
      <c r="C70" s="2">
        <f>+'[1]З-ТМБ-7.1 суралцагч'!$G$12</f>
        <v>38294</v>
      </c>
      <c r="D70" s="2">
        <f>+'[1]З-ТМБ-7.1 суралцагч'!$H$12</f>
        <v>24179</v>
      </c>
      <c r="E70" s="2">
        <f>+'[1]З-ТМБ-7.1 суралцагч'!$I$12</f>
        <v>14115</v>
      </c>
      <c r="F70" s="2">
        <f>+'[1]З-ТМБ-7.1 суралцагч'!$J$12</f>
        <v>4460</v>
      </c>
      <c r="G70" s="2">
        <f>+'[1]З-ТМБ-7.1 суралцагч'!$K$12</f>
        <v>2780</v>
      </c>
      <c r="H70" s="2">
        <f>+'[1]З-ТМБ-7.1 суралцагч'!$L$12</f>
        <v>1680</v>
      </c>
      <c r="I70" s="2">
        <f>+'[1]З-ТМБ-7.1 суралцагч'!$P$12+'[1]З-ТМБ-7.1 суралцагч'!$Y$12</f>
        <v>1299</v>
      </c>
      <c r="J70" s="2">
        <f>+'[1]З-ТМБ-7.1 суралцагч'!$Q$12+'[1]З-ТМБ-7.1 суралцагч'!$Z$12</f>
        <v>817</v>
      </c>
      <c r="K70" s="2">
        <f>+'[1]З-ТМБ-7.1 суралцагч'!$R$12+'[1]З-ТМБ-7.1 суралцагч'!$AA$12</f>
        <v>482</v>
      </c>
      <c r="L70" s="2">
        <f>+'[1]З-ТМБ-7.1 суралцагч'!$S$12+'[1]З-ТМБ-7.1 суралцагч'!$AB$12</f>
        <v>2564</v>
      </c>
      <c r="M70" s="2">
        <f>+'[1]З-ТМБ-7.1 суралцагч'!$T$12+'[1]З-ТМБ-7.1 суралцагч'!$AC$12</f>
        <v>1613</v>
      </c>
      <c r="N70" s="47">
        <f>+'[1]З-ТМБ-7.1 суралцагч'!$U$12+'[1]З-ТМБ-7.1 суралцагч'!$AD$12</f>
        <v>951</v>
      </c>
      <c r="O70" s="47">
        <f>+'[1]З-ТМБ-7.1 суралцагч'!$AE$12</f>
        <v>597</v>
      </c>
      <c r="P70" s="47">
        <f>+'[1]З-ТМБ-7.1 суралцагч'!$AF$12</f>
        <v>350</v>
      </c>
      <c r="Q70" s="2">
        <f>+'[1]З-ТМБ-7.1 суралцагч'!$AG$12</f>
        <v>247</v>
      </c>
      <c r="R70" s="2">
        <v>33468</v>
      </c>
      <c r="S70" s="2">
        <v>21181</v>
      </c>
      <c r="T70" s="2">
        <v>12287</v>
      </c>
      <c r="U70" s="2">
        <f>+'[1]З-ТМБ-7.1 суралцагч'!$AK$12+'[1]З-ТМБ-7.1 суралцагч'!$AQ$12</f>
        <v>19649</v>
      </c>
      <c r="V70" s="2">
        <f>+'[1]З-ТМБ-7.1 суралцагч'!$AL$12+'[1]З-ТМБ-7.1 суралцагч'!$AR$12</f>
        <v>11830</v>
      </c>
      <c r="W70" s="2">
        <f>+'[1]З-ТМБ-7.1 суралцагч'!$AM$12+'[1]З-ТМБ-7.1 суралцагч'!$AS$12</f>
        <v>7819</v>
      </c>
      <c r="X70" s="2"/>
      <c r="Y70" s="2"/>
      <c r="Z70" s="2">
        <v>7058</v>
      </c>
      <c r="AA70" s="2">
        <v>4803</v>
      </c>
      <c r="AB70" s="2">
        <v>2255</v>
      </c>
      <c r="AC70" s="71">
        <v>6761</v>
      </c>
      <c r="AD70" s="71">
        <v>4548</v>
      </c>
      <c r="AE70" s="71">
        <v>2213</v>
      </c>
      <c r="AF70" s="71">
        <v>366</v>
      </c>
      <c r="AG70" s="71">
        <v>218</v>
      </c>
      <c r="AH70" s="71">
        <v>148</v>
      </c>
      <c r="AI70" s="71">
        <v>27974</v>
      </c>
      <c r="AJ70" s="71">
        <v>149</v>
      </c>
      <c r="AK70" s="71">
        <v>10079</v>
      </c>
      <c r="AL70" s="71">
        <v>92</v>
      </c>
      <c r="AM70" s="71">
        <f>+'[1]З-ТМБ-7.1 суралцагч'!$DP$12</f>
        <v>20124</v>
      </c>
      <c r="AN70" s="71">
        <f>+'[1]З-ТМБ-7.1 суралцагч'!$DS$12</f>
        <v>1990</v>
      </c>
      <c r="AO70" s="71">
        <f>+'[1]З-ТМБ-7.1 суралцагч'!$DV$12</f>
        <v>605</v>
      </c>
      <c r="AP70" s="71">
        <f>+'[1]З-ТМБ-7.1 суралцагч'!$DY$12</f>
        <v>6761</v>
      </c>
      <c r="AQ70" s="71">
        <f>+'[1]З-ТМБ-7.1 суралцагч'!$EB$12</f>
        <v>10402</v>
      </c>
      <c r="AR70" s="71">
        <f>+'[1]З-ТМБ-7.1 суралцагч'!$EE$12</f>
        <v>366</v>
      </c>
    </row>
    <row r="71" spans="1:44">
      <c r="B71" s="2"/>
      <c r="C71" s="456">
        <f>+C70-C18</f>
        <v>0</v>
      </c>
      <c r="D71" s="456">
        <f t="shared" ref="D71:AR71" si="123">+D70-D18</f>
        <v>0</v>
      </c>
      <c r="E71" s="456">
        <f t="shared" si="123"/>
        <v>0</v>
      </c>
      <c r="F71" s="456">
        <f t="shared" si="123"/>
        <v>0</v>
      </c>
      <c r="G71" s="456">
        <f t="shared" si="123"/>
        <v>0</v>
      </c>
      <c r="H71" s="456">
        <f t="shared" si="123"/>
        <v>0</v>
      </c>
      <c r="I71" s="456">
        <f t="shared" si="123"/>
        <v>0</v>
      </c>
      <c r="J71" s="456">
        <f t="shared" si="123"/>
        <v>0</v>
      </c>
      <c r="K71" s="456">
        <f t="shared" si="123"/>
        <v>0</v>
      </c>
      <c r="L71" s="456">
        <f t="shared" si="123"/>
        <v>0</v>
      </c>
      <c r="M71" s="456">
        <f t="shared" si="123"/>
        <v>0</v>
      </c>
      <c r="N71" s="456">
        <f t="shared" si="123"/>
        <v>0</v>
      </c>
      <c r="O71" s="456">
        <f t="shared" si="123"/>
        <v>0</v>
      </c>
      <c r="P71" s="456">
        <f t="shared" si="123"/>
        <v>0</v>
      </c>
      <c r="Q71" s="456">
        <f t="shared" si="123"/>
        <v>0</v>
      </c>
      <c r="R71" s="456">
        <f t="shared" si="123"/>
        <v>0</v>
      </c>
      <c r="S71" s="456">
        <f t="shared" si="123"/>
        <v>0</v>
      </c>
      <c r="T71" s="456">
        <f t="shared" si="123"/>
        <v>0</v>
      </c>
      <c r="U71" s="456">
        <f t="shared" si="123"/>
        <v>0</v>
      </c>
      <c r="V71" s="456">
        <f t="shared" si="123"/>
        <v>0</v>
      </c>
      <c r="W71" s="456">
        <f t="shared" si="123"/>
        <v>0</v>
      </c>
      <c r="X71" s="456"/>
      <c r="Y71" s="456"/>
      <c r="Z71" s="456">
        <f t="shared" si="123"/>
        <v>0</v>
      </c>
      <c r="AA71" s="456">
        <f t="shared" si="123"/>
        <v>0</v>
      </c>
      <c r="AB71" s="456">
        <f t="shared" si="123"/>
        <v>0</v>
      </c>
      <c r="AC71" s="456">
        <f t="shared" si="123"/>
        <v>0</v>
      </c>
      <c r="AD71" s="456">
        <f t="shared" si="123"/>
        <v>0</v>
      </c>
      <c r="AE71" s="456">
        <f t="shared" si="123"/>
        <v>0</v>
      </c>
      <c r="AF71" s="456">
        <f t="shared" si="123"/>
        <v>0</v>
      </c>
      <c r="AG71" s="456">
        <f t="shared" si="123"/>
        <v>0</v>
      </c>
      <c r="AH71" s="456">
        <f t="shared" si="123"/>
        <v>0</v>
      </c>
      <c r="AI71" s="456">
        <f t="shared" si="123"/>
        <v>0</v>
      </c>
      <c r="AJ71" s="456">
        <f t="shared" si="123"/>
        <v>0</v>
      </c>
      <c r="AK71" s="456">
        <f t="shared" si="123"/>
        <v>0</v>
      </c>
      <c r="AL71" s="456">
        <f t="shared" si="123"/>
        <v>0</v>
      </c>
      <c r="AM71" s="456">
        <f t="shared" si="123"/>
        <v>0</v>
      </c>
      <c r="AN71" s="456">
        <f t="shared" si="123"/>
        <v>0</v>
      </c>
      <c r="AO71" s="456">
        <f t="shared" si="123"/>
        <v>0</v>
      </c>
      <c r="AP71" s="456">
        <f t="shared" si="123"/>
        <v>0</v>
      </c>
      <c r="AQ71" s="456">
        <f t="shared" si="123"/>
        <v>0</v>
      </c>
      <c r="AR71" s="456">
        <f t="shared" si="123"/>
        <v>0</v>
      </c>
    </row>
    <row r="72" spans="1:44">
      <c r="A72" s="2" t="s">
        <v>838</v>
      </c>
      <c r="C72" s="71">
        <v>38294</v>
      </c>
      <c r="D72" s="71">
        <v>24179</v>
      </c>
      <c r="E72" s="71">
        <v>14115</v>
      </c>
      <c r="F72" s="71">
        <v>4460</v>
      </c>
      <c r="G72" s="71">
        <v>2780</v>
      </c>
      <c r="H72" s="71">
        <v>1680</v>
      </c>
      <c r="I72" s="71">
        <f>+'[1]7.1 индексээр.'!$P$17+'[1]7.1 индексээр.'!$Y$17</f>
        <v>1299</v>
      </c>
      <c r="J72" s="71">
        <f>+'[1]7.1 индексээр.'!$Q$17+'[1]7.1 индексээр.'!$Z$17</f>
        <v>817</v>
      </c>
      <c r="K72" s="71">
        <f>+'[1]7.1 индексээр.'!$R$17+'[1]7.1 индексээр.'!$AA$17</f>
        <v>482</v>
      </c>
      <c r="L72" s="71">
        <f>+'[1]7.1 индексээр.'!$S$17+'[1]7.1 индексээр.'!$AB$17</f>
        <v>2564</v>
      </c>
      <c r="M72" s="71">
        <f>+'[1]7.1 индексээр.'!$T$17+'[1]7.1 индексээр.'!$AC$17</f>
        <v>1613</v>
      </c>
      <c r="N72" s="71">
        <f>+'[1]7.1 индексээр.'!$U$17+'[1]7.1 индексээр.'!$AD$17</f>
        <v>951</v>
      </c>
      <c r="O72" s="71">
        <f>+'[1]7.1 индексээр.'!$AE$17</f>
        <v>597</v>
      </c>
      <c r="P72" s="71">
        <f>+'[1]7.1 индексээр.'!$AF$17</f>
        <v>350</v>
      </c>
      <c r="Q72" s="71">
        <f>+'[1]7.1 индексээр.'!$AG$17</f>
        <v>247</v>
      </c>
      <c r="R72" s="71">
        <v>33468</v>
      </c>
      <c r="S72" s="71">
        <v>21181</v>
      </c>
      <c r="T72" s="71">
        <v>12287</v>
      </c>
      <c r="U72" s="71">
        <f>+'[1]7.1 индексээр.'!$AK$17+'[1]7.1 индексээр.'!$AQ$17</f>
        <v>19649</v>
      </c>
      <c r="V72" s="71">
        <f>+'[1]7.1 индексээр.'!$AL$17+'[1]7.1 индексээр.'!$AR$17</f>
        <v>11830</v>
      </c>
      <c r="W72" s="71">
        <f>+'[1]7.1 индексээр.'!$AM$17+'[1]7.1 индексээр.'!$AS$17</f>
        <v>7819</v>
      </c>
      <c r="Z72" s="71">
        <f>+'[1]7.1 индексээр.'!$AT$17</f>
        <v>7058</v>
      </c>
      <c r="AA72" s="71">
        <f>+'[1]7.1 индексээр.'!$AU$17</f>
        <v>4803</v>
      </c>
      <c r="AB72" s="71">
        <f>+'[1]7.1 индексээр.'!$AV$17</f>
        <v>2255</v>
      </c>
      <c r="AC72" s="71">
        <v>6761</v>
      </c>
      <c r="AD72" s="71">
        <v>4548</v>
      </c>
      <c r="AE72" s="71">
        <v>2213</v>
      </c>
      <c r="AF72" s="71">
        <v>366</v>
      </c>
      <c r="AG72" s="71">
        <v>218</v>
      </c>
      <c r="AH72" s="71">
        <v>148</v>
      </c>
      <c r="AI72" s="71">
        <v>27974</v>
      </c>
      <c r="AJ72" s="71">
        <v>149</v>
      </c>
      <c r="AK72" s="71">
        <v>10079</v>
      </c>
      <c r="AL72" s="71">
        <v>92</v>
      </c>
      <c r="AM72" s="71">
        <v>20124</v>
      </c>
      <c r="AN72" s="71">
        <f>+'[1]7.1 индексээр.'!$DS$17</f>
        <v>1990</v>
      </c>
      <c r="AO72" s="71">
        <f>+'[1]7.1 индексээр.'!$DV$17</f>
        <v>605</v>
      </c>
      <c r="AP72" s="71">
        <f>+'[1]7.1 индексээр.'!$DY$17</f>
        <v>6761</v>
      </c>
      <c r="AQ72" s="71">
        <f>+'[1]7.1 индексээр.'!$EB$17</f>
        <v>10402</v>
      </c>
      <c r="AR72" s="71">
        <f>+'[1]7.1 индексээр.'!$EE$17</f>
        <v>366</v>
      </c>
    </row>
    <row r="73" spans="1:44">
      <c r="C73" s="455">
        <f>+C72-C18</f>
        <v>0</v>
      </c>
      <c r="D73" s="455">
        <f t="shared" ref="D73:AR73" si="124">+D72-D18</f>
        <v>0</v>
      </c>
      <c r="E73" s="455">
        <f t="shared" si="124"/>
        <v>0</v>
      </c>
      <c r="F73" s="455">
        <f t="shared" si="124"/>
        <v>0</v>
      </c>
      <c r="G73" s="455">
        <f t="shared" si="124"/>
        <v>0</v>
      </c>
      <c r="H73" s="455">
        <f t="shared" si="124"/>
        <v>0</v>
      </c>
      <c r="I73" s="455">
        <f t="shared" si="124"/>
        <v>0</v>
      </c>
      <c r="J73" s="455">
        <f t="shared" si="124"/>
        <v>0</v>
      </c>
      <c r="K73" s="455">
        <f t="shared" si="124"/>
        <v>0</v>
      </c>
      <c r="L73" s="455">
        <f t="shared" si="124"/>
        <v>0</v>
      </c>
      <c r="M73" s="455">
        <f t="shared" si="124"/>
        <v>0</v>
      </c>
      <c r="N73" s="455">
        <f t="shared" si="124"/>
        <v>0</v>
      </c>
      <c r="O73" s="455">
        <f t="shared" si="124"/>
        <v>0</v>
      </c>
      <c r="P73" s="455">
        <f t="shared" si="124"/>
        <v>0</v>
      </c>
      <c r="Q73" s="455">
        <f t="shared" si="124"/>
        <v>0</v>
      </c>
      <c r="R73" s="455">
        <f t="shared" si="124"/>
        <v>0</v>
      </c>
      <c r="S73" s="455">
        <f t="shared" si="124"/>
        <v>0</v>
      </c>
      <c r="T73" s="455">
        <f t="shared" si="124"/>
        <v>0</v>
      </c>
      <c r="U73" s="455">
        <f t="shared" si="124"/>
        <v>0</v>
      </c>
      <c r="V73" s="455">
        <f t="shared" si="124"/>
        <v>0</v>
      </c>
      <c r="W73" s="455">
        <f t="shared" si="124"/>
        <v>0</v>
      </c>
      <c r="X73" s="455"/>
      <c r="Y73" s="455"/>
      <c r="Z73" s="455">
        <f t="shared" si="124"/>
        <v>0</v>
      </c>
      <c r="AA73" s="455">
        <f t="shared" si="124"/>
        <v>0</v>
      </c>
      <c r="AB73" s="455">
        <f t="shared" si="124"/>
        <v>0</v>
      </c>
      <c r="AC73" s="455">
        <f t="shared" si="124"/>
        <v>0</v>
      </c>
      <c r="AD73" s="455">
        <f t="shared" si="124"/>
        <v>0</v>
      </c>
      <c r="AE73" s="455">
        <f t="shared" si="124"/>
        <v>0</v>
      </c>
      <c r="AF73" s="455">
        <f t="shared" si="124"/>
        <v>0</v>
      </c>
      <c r="AG73" s="455">
        <f t="shared" si="124"/>
        <v>0</v>
      </c>
      <c r="AH73" s="455">
        <f t="shared" si="124"/>
        <v>0</v>
      </c>
      <c r="AI73" s="455">
        <f t="shared" si="124"/>
        <v>0</v>
      </c>
      <c r="AJ73" s="455">
        <f t="shared" si="124"/>
        <v>0</v>
      </c>
      <c r="AK73" s="455">
        <f t="shared" si="124"/>
        <v>0</v>
      </c>
      <c r="AL73" s="455">
        <f t="shared" si="124"/>
        <v>0</v>
      </c>
      <c r="AM73" s="455">
        <f t="shared" si="124"/>
        <v>0</v>
      </c>
      <c r="AN73" s="455">
        <f t="shared" si="124"/>
        <v>0</v>
      </c>
      <c r="AO73" s="455">
        <f t="shared" si="124"/>
        <v>0</v>
      </c>
      <c r="AP73" s="455">
        <f t="shared" si="124"/>
        <v>0</v>
      </c>
      <c r="AQ73" s="455">
        <f t="shared" si="124"/>
        <v>0</v>
      </c>
      <c r="AR73" s="455">
        <f t="shared" si="124"/>
        <v>0</v>
      </c>
    </row>
    <row r="74" spans="1:44">
      <c r="A74" s="2" t="s">
        <v>839</v>
      </c>
      <c r="C74" s="71">
        <v>38294</v>
      </c>
      <c r="D74" s="71">
        <v>24179</v>
      </c>
      <c r="E74" s="71">
        <v>14115</v>
      </c>
      <c r="F74" s="71">
        <v>4460</v>
      </c>
      <c r="G74" s="71">
        <v>2780</v>
      </c>
      <c r="H74" s="71">
        <v>1680</v>
      </c>
      <c r="I74" s="71">
        <f>+'[1]З-ТМБ-7.2 суралцагч байгууллага'!$N$13+'[1]З-ТМБ-7.2 суралцагч байгууллага'!$W$13</f>
        <v>1299</v>
      </c>
      <c r="J74" s="71">
        <f>+'[1]З-ТМБ-7.2 суралцагч байгууллага'!$O$13+'[1]З-ТМБ-7.2 суралцагч байгууллага'!$X$13</f>
        <v>817</v>
      </c>
      <c r="K74" s="71">
        <f>+'[1]З-ТМБ-7.2 суралцагч байгууллага'!$P$13+'[1]З-ТМБ-7.2 суралцагч байгууллага'!$Y$13</f>
        <v>482</v>
      </c>
      <c r="L74" s="71">
        <f>+'[1]З-ТМБ-7.2 суралцагч байгууллага'!$Q$13+'[1]З-ТМБ-7.2 суралцагч байгууллага'!$Z$13</f>
        <v>2564</v>
      </c>
      <c r="M74" s="71">
        <f>+'[1]З-ТМБ-7.2 суралцагч байгууллага'!$R$13+'[1]З-ТМБ-7.2 суралцагч байгууллага'!$AA$13</f>
        <v>1613</v>
      </c>
      <c r="N74" s="71">
        <f>+'[1]З-ТМБ-7.2 суралцагч байгууллага'!$S$13+'[1]З-ТМБ-7.2 суралцагч байгууллага'!$AB$13</f>
        <v>951</v>
      </c>
      <c r="O74" s="71">
        <v>597</v>
      </c>
      <c r="P74" s="71">
        <v>350</v>
      </c>
      <c r="Q74" s="71">
        <v>247</v>
      </c>
      <c r="R74" s="71">
        <v>33468</v>
      </c>
      <c r="S74" s="71">
        <v>21181</v>
      </c>
      <c r="T74" s="71">
        <v>12287</v>
      </c>
      <c r="U74" s="71">
        <f>+'[1]З-ТМБ-7.2 суралцагч байгууллага'!$AI$13+'[1]З-ТМБ-7.2 суралцагч байгууллага'!$AO$13</f>
        <v>19649</v>
      </c>
      <c r="V74" s="455">
        <f>+'[1]З-ТМБ-7.2 суралцагч байгууллага'!$AJ$13+'[1]З-ТМБ-7.2 суралцагч байгууллага'!$AP$13</f>
        <v>11830</v>
      </c>
      <c r="W74" s="71">
        <f>+'[1]З-ТМБ-7.2 суралцагч байгууллага'!$AK$13+'[1]З-ТМБ-7.2 суралцагч байгууллага'!$AQ$13</f>
        <v>7819</v>
      </c>
      <c r="Z74" s="71">
        <v>7058</v>
      </c>
      <c r="AA74" s="71">
        <v>4803</v>
      </c>
      <c r="AB74" s="71">
        <v>2255</v>
      </c>
      <c r="AC74" s="71">
        <v>6761</v>
      </c>
      <c r="AD74" s="71">
        <v>4548</v>
      </c>
      <c r="AE74" s="71">
        <v>2213</v>
      </c>
      <c r="AF74" s="71">
        <v>366</v>
      </c>
      <c r="AG74" s="71">
        <v>218</v>
      </c>
      <c r="AH74" s="71">
        <v>148</v>
      </c>
      <c r="AI74" s="71">
        <v>27974</v>
      </c>
      <c r="AJ74" s="71">
        <v>149</v>
      </c>
      <c r="AK74" s="71">
        <v>10079</v>
      </c>
      <c r="AL74" s="71">
        <v>92</v>
      </c>
      <c r="AM74" s="71">
        <v>20124</v>
      </c>
      <c r="AN74" s="71">
        <f>+'[1]З-ТМБ-7.2 суралцагч байгууллага'!$DQ$13</f>
        <v>1990</v>
      </c>
      <c r="AO74" s="71">
        <f>+'[1]З-ТМБ-7.2 суралцагч байгууллага'!$DT$13</f>
        <v>605</v>
      </c>
      <c r="AP74" s="71">
        <f>+'[1]З-ТМБ-7.2 суралцагч байгууллага'!$DW$13</f>
        <v>6761</v>
      </c>
      <c r="AQ74" s="71">
        <f>+'[1]З-ТМБ-7.2 суралцагч байгууллага'!$DZ$13</f>
        <v>10402</v>
      </c>
      <c r="AR74" s="71">
        <f>+'[1]З-ТМБ-7.2 суралцагч байгууллага'!$EC$13</f>
        <v>366</v>
      </c>
    </row>
    <row r="75" spans="1:44">
      <c r="C75" s="455">
        <f>+C74-C18</f>
        <v>0</v>
      </c>
      <c r="D75" s="455">
        <f t="shared" ref="D75:AR75" si="125">+D74-D18</f>
        <v>0</v>
      </c>
      <c r="E75" s="455">
        <f t="shared" si="125"/>
        <v>0</v>
      </c>
      <c r="F75" s="455">
        <f t="shared" si="125"/>
        <v>0</v>
      </c>
      <c r="G75" s="455">
        <f t="shared" si="125"/>
        <v>0</v>
      </c>
      <c r="H75" s="455">
        <f t="shared" si="125"/>
        <v>0</v>
      </c>
      <c r="I75" s="455">
        <f t="shared" si="125"/>
        <v>0</v>
      </c>
      <c r="J75" s="455">
        <f t="shared" si="125"/>
        <v>0</v>
      </c>
      <c r="K75" s="455">
        <f t="shared" si="125"/>
        <v>0</v>
      </c>
      <c r="L75" s="455">
        <f t="shared" si="125"/>
        <v>0</v>
      </c>
      <c r="M75" s="455">
        <f t="shared" si="125"/>
        <v>0</v>
      </c>
      <c r="N75" s="455">
        <f t="shared" si="125"/>
        <v>0</v>
      </c>
      <c r="O75" s="455">
        <f t="shared" si="125"/>
        <v>0</v>
      </c>
      <c r="P75" s="455">
        <f t="shared" si="125"/>
        <v>0</v>
      </c>
      <c r="Q75" s="455">
        <f t="shared" si="125"/>
        <v>0</v>
      </c>
      <c r="R75" s="455">
        <f t="shared" si="125"/>
        <v>0</v>
      </c>
      <c r="S75" s="455">
        <f t="shared" si="125"/>
        <v>0</v>
      </c>
      <c r="T75" s="455">
        <f t="shared" si="125"/>
        <v>0</v>
      </c>
      <c r="U75" s="455">
        <f t="shared" si="125"/>
        <v>0</v>
      </c>
      <c r="V75" s="455">
        <f t="shared" si="125"/>
        <v>0</v>
      </c>
      <c r="W75" s="455">
        <f t="shared" si="125"/>
        <v>0</v>
      </c>
      <c r="X75" s="455"/>
      <c r="Y75" s="455"/>
      <c r="Z75" s="455">
        <f t="shared" si="125"/>
        <v>0</v>
      </c>
      <c r="AA75" s="455">
        <f t="shared" si="125"/>
        <v>0</v>
      </c>
      <c r="AB75" s="455">
        <f t="shared" si="125"/>
        <v>0</v>
      </c>
      <c r="AC75" s="455">
        <f t="shared" si="125"/>
        <v>0</v>
      </c>
      <c r="AD75" s="455">
        <f t="shared" si="125"/>
        <v>0</v>
      </c>
      <c r="AE75" s="455">
        <f t="shared" si="125"/>
        <v>0</v>
      </c>
      <c r="AF75" s="455">
        <f t="shared" si="125"/>
        <v>0</v>
      </c>
      <c r="AG75" s="455">
        <f t="shared" si="125"/>
        <v>0</v>
      </c>
      <c r="AH75" s="455">
        <f t="shared" si="125"/>
        <v>0</v>
      </c>
      <c r="AI75" s="455">
        <f t="shared" si="125"/>
        <v>0</v>
      </c>
      <c r="AJ75" s="455">
        <f t="shared" si="125"/>
        <v>0</v>
      </c>
      <c r="AK75" s="455">
        <f t="shared" si="125"/>
        <v>0</v>
      </c>
      <c r="AL75" s="455">
        <f t="shared" si="125"/>
        <v>0</v>
      </c>
      <c r="AM75" s="455">
        <f t="shared" si="125"/>
        <v>0</v>
      </c>
      <c r="AN75" s="455">
        <f t="shared" si="125"/>
        <v>0</v>
      </c>
      <c r="AO75" s="455">
        <f t="shared" si="125"/>
        <v>0</v>
      </c>
      <c r="AP75" s="455">
        <f t="shared" si="125"/>
        <v>0</v>
      </c>
      <c r="AQ75" s="455">
        <f t="shared" si="125"/>
        <v>0</v>
      </c>
      <c r="AR75" s="455">
        <f t="shared" si="125"/>
        <v>0</v>
      </c>
    </row>
    <row r="76" spans="1:44">
      <c r="A76" s="2" t="s">
        <v>840</v>
      </c>
      <c r="C76" s="71">
        <v>38294</v>
      </c>
      <c r="D76" s="71">
        <v>24179</v>
      </c>
      <c r="E76" s="71">
        <v>14115</v>
      </c>
      <c r="F76" s="71">
        <v>4460</v>
      </c>
      <c r="G76" s="71">
        <v>2780</v>
      </c>
      <c r="H76" s="71">
        <v>1680</v>
      </c>
      <c r="R76" s="71">
        <v>33468</v>
      </c>
      <c r="S76" s="71">
        <v>21181</v>
      </c>
      <c r="T76" s="71">
        <v>12287</v>
      </c>
      <c r="AF76" s="71">
        <v>366</v>
      </c>
      <c r="AG76" s="71">
        <v>218</v>
      </c>
      <c r="AH76" s="71">
        <v>148</v>
      </c>
    </row>
    <row r="77" spans="1:44">
      <c r="C77" s="455">
        <f>+C76-C18</f>
        <v>0</v>
      </c>
      <c r="D77" s="455">
        <f t="shared" ref="D77:H77" si="126">+D76-D18</f>
        <v>0</v>
      </c>
      <c r="E77" s="455">
        <f t="shared" si="126"/>
        <v>0</v>
      </c>
      <c r="F77" s="455">
        <f t="shared" si="126"/>
        <v>0</v>
      </c>
      <c r="G77" s="455">
        <f t="shared" si="126"/>
        <v>0</v>
      </c>
      <c r="H77" s="455">
        <f t="shared" si="126"/>
        <v>0</v>
      </c>
      <c r="R77" s="455">
        <f t="shared" ref="R77" si="127">+R76-R18</f>
        <v>0</v>
      </c>
      <c r="S77" s="455">
        <f t="shared" ref="S77" si="128">+S76-S18</f>
        <v>0</v>
      </c>
      <c r="T77" s="455">
        <f t="shared" ref="T77" si="129">+T76-T18</f>
        <v>0</v>
      </c>
      <c r="AF77" s="455">
        <f t="shared" ref="AF77" si="130">+AF76-AF18</f>
        <v>0</v>
      </c>
      <c r="AG77" s="455">
        <f t="shared" ref="AG77" si="131">+AG76-AG18</f>
        <v>0</v>
      </c>
      <c r="AH77" s="455">
        <f t="shared" ref="AH77" si="132">+AH76-AH18</f>
        <v>0</v>
      </c>
    </row>
    <row r="78" spans="1:44">
      <c r="A78" s="2" t="s">
        <v>841</v>
      </c>
      <c r="C78" s="71">
        <v>38294</v>
      </c>
      <c r="D78" s="71">
        <v>24179</v>
      </c>
      <c r="E78" s="71">
        <v>14115</v>
      </c>
      <c r="F78" s="71">
        <v>4460</v>
      </c>
      <c r="G78" s="71">
        <v>2780</v>
      </c>
      <c r="H78" s="71">
        <v>1680</v>
      </c>
      <c r="I78" s="71">
        <v>1299</v>
      </c>
      <c r="J78" s="71">
        <v>817</v>
      </c>
      <c r="K78" s="71">
        <v>482</v>
      </c>
      <c r="L78" s="71">
        <v>2564</v>
      </c>
      <c r="M78" s="71">
        <v>1613</v>
      </c>
      <c r="N78" s="71">
        <v>951</v>
      </c>
      <c r="O78" s="71">
        <v>597</v>
      </c>
      <c r="P78" s="71">
        <v>350</v>
      </c>
      <c r="Q78" s="71">
        <v>247</v>
      </c>
      <c r="R78" s="71">
        <v>33468</v>
      </c>
      <c r="S78" s="71">
        <v>21181</v>
      </c>
      <c r="T78" s="71">
        <v>12287</v>
      </c>
      <c r="U78" s="71">
        <v>19649</v>
      </c>
      <c r="V78" s="71">
        <v>11830</v>
      </c>
      <c r="W78" s="71">
        <v>7819</v>
      </c>
      <c r="Z78" s="71">
        <v>7058</v>
      </c>
      <c r="AA78" s="71">
        <v>4803</v>
      </c>
      <c r="AB78" s="71">
        <v>2255</v>
      </c>
      <c r="AC78" s="71">
        <v>6761</v>
      </c>
      <c r="AD78" s="71">
        <v>4548</v>
      </c>
      <c r="AE78" s="71">
        <v>2213</v>
      </c>
      <c r="AF78" s="71">
        <v>366</v>
      </c>
      <c r="AG78" s="71">
        <v>218</v>
      </c>
      <c r="AH78" s="71">
        <v>148</v>
      </c>
    </row>
    <row r="79" spans="1:44">
      <c r="C79" s="455">
        <f>+C78-C18</f>
        <v>0</v>
      </c>
      <c r="D79" s="455">
        <f t="shared" ref="D79:AH79" si="133">+D78-D18</f>
        <v>0</v>
      </c>
      <c r="E79" s="455">
        <f t="shared" si="133"/>
        <v>0</v>
      </c>
      <c r="F79" s="455">
        <f t="shared" si="133"/>
        <v>0</v>
      </c>
      <c r="G79" s="455">
        <f t="shared" si="133"/>
        <v>0</v>
      </c>
      <c r="H79" s="455">
        <f t="shared" si="133"/>
        <v>0</v>
      </c>
      <c r="I79" s="455">
        <f t="shared" si="133"/>
        <v>0</v>
      </c>
      <c r="J79" s="455">
        <f t="shared" si="133"/>
        <v>0</v>
      </c>
      <c r="K79" s="455">
        <f t="shared" si="133"/>
        <v>0</v>
      </c>
      <c r="L79" s="455">
        <f t="shared" si="133"/>
        <v>0</v>
      </c>
      <c r="M79" s="455">
        <f t="shared" si="133"/>
        <v>0</v>
      </c>
      <c r="N79" s="455">
        <f t="shared" si="133"/>
        <v>0</v>
      </c>
      <c r="O79" s="455">
        <f t="shared" si="133"/>
        <v>0</v>
      </c>
      <c r="P79" s="455">
        <f t="shared" si="133"/>
        <v>0</v>
      </c>
      <c r="Q79" s="455">
        <f t="shared" si="133"/>
        <v>0</v>
      </c>
      <c r="R79" s="455">
        <f t="shared" si="133"/>
        <v>0</v>
      </c>
      <c r="S79" s="455">
        <f t="shared" si="133"/>
        <v>0</v>
      </c>
      <c r="T79" s="455">
        <f t="shared" si="133"/>
        <v>0</v>
      </c>
      <c r="U79" s="455">
        <f t="shared" si="133"/>
        <v>0</v>
      </c>
      <c r="V79" s="455">
        <f t="shared" si="133"/>
        <v>0</v>
      </c>
      <c r="W79" s="455">
        <f t="shared" si="133"/>
        <v>0</v>
      </c>
      <c r="X79" s="455"/>
      <c r="Y79" s="455"/>
      <c r="Z79" s="455">
        <f t="shared" si="133"/>
        <v>0</v>
      </c>
      <c r="AA79" s="455">
        <f t="shared" si="133"/>
        <v>0</v>
      </c>
      <c r="AB79" s="455">
        <f t="shared" si="133"/>
        <v>0</v>
      </c>
      <c r="AC79" s="455">
        <f t="shared" si="133"/>
        <v>0</v>
      </c>
      <c r="AD79" s="455">
        <f t="shared" si="133"/>
        <v>0</v>
      </c>
      <c r="AE79" s="455">
        <f t="shared" si="133"/>
        <v>0</v>
      </c>
      <c r="AF79" s="455">
        <f t="shared" si="133"/>
        <v>0</v>
      </c>
      <c r="AG79" s="455">
        <f t="shared" si="133"/>
        <v>0</v>
      </c>
      <c r="AH79" s="455">
        <f t="shared" si="133"/>
        <v>0</v>
      </c>
    </row>
    <row r="80" spans="1:44">
      <c r="C80" s="71">
        <v>26828</v>
      </c>
      <c r="D80" s="71">
        <v>17794</v>
      </c>
      <c r="E80" s="71">
        <v>9034</v>
      </c>
      <c r="F80" s="71">
        <v>3345</v>
      </c>
      <c r="G80" s="71">
        <v>2075</v>
      </c>
      <c r="H80" s="71">
        <v>1270</v>
      </c>
      <c r="I80" s="71">
        <v>949</v>
      </c>
      <c r="J80" s="71">
        <v>594</v>
      </c>
      <c r="K80" s="71">
        <v>355</v>
      </c>
      <c r="L80" s="71">
        <v>1871</v>
      </c>
      <c r="M80" s="71">
        <v>1169</v>
      </c>
      <c r="N80" s="71">
        <v>702</v>
      </c>
      <c r="O80" s="71">
        <v>525</v>
      </c>
      <c r="P80" s="71">
        <v>312</v>
      </c>
      <c r="Q80" s="71">
        <v>213</v>
      </c>
      <c r="R80" s="71">
        <v>23179</v>
      </c>
      <c r="S80" s="71">
        <v>15521</v>
      </c>
      <c r="T80" s="71">
        <v>7658</v>
      </c>
      <c r="U80" s="71">
        <v>13001</v>
      </c>
      <c r="V80" s="71">
        <v>8300</v>
      </c>
      <c r="W80" s="71">
        <v>4701</v>
      </c>
      <c r="Z80" s="71">
        <v>5136</v>
      </c>
      <c r="AA80" s="71">
        <v>3650</v>
      </c>
      <c r="AB80" s="71">
        <v>1486</v>
      </c>
      <c r="AC80" s="71">
        <v>5042</v>
      </c>
      <c r="AD80" s="71">
        <v>3571</v>
      </c>
      <c r="AE80" s="71">
        <v>1471</v>
      </c>
      <c r="AF80" s="71">
        <v>304</v>
      </c>
      <c r="AG80" s="71">
        <v>198</v>
      </c>
      <c r="AH80" s="71">
        <v>106</v>
      </c>
    </row>
    <row r="81" spans="1:34">
      <c r="C81" s="71">
        <v>11466</v>
      </c>
      <c r="D81" s="71">
        <v>6385</v>
      </c>
      <c r="E81" s="71">
        <v>5081</v>
      </c>
      <c r="F81" s="71">
        <v>1115</v>
      </c>
      <c r="G81" s="71">
        <v>705</v>
      </c>
      <c r="H81" s="71">
        <v>410</v>
      </c>
      <c r="I81" s="71">
        <v>350</v>
      </c>
      <c r="J81" s="71">
        <v>223</v>
      </c>
      <c r="K81" s="71">
        <v>127</v>
      </c>
      <c r="L81" s="71">
        <v>693</v>
      </c>
      <c r="M81" s="71">
        <v>444</v>
      </c>
      <c r="N81" s="71">
        <v>249</v>
      </c>
      <c r="O81" s="71">
        <v>72</v>
      </c>
      <c r="P81" s="71">
        <v>38</v>
      </c>
      <c r="Q81" s="71">
        <v>34</v>
      </c>
      <c r="R81" s="71">
        <v>10289</v>
      </c>
      <c r="S81" s="71">
        <v>5660</v>
      </c>
      <c r="T81" s="71">
        <v>4629</v>
      </c>
      <c r="U81" s="71">
        <v>6648</v>
      </c>
      <c r="V81" s="71">
        <v>3530</v>
      </c>
      <c r="W81" s="71">
        <v>3118</v>
      </c>
      <c r="Z81" s="71">
        <v>1922</v>
      </c>
      <c r="AA81" s="71">
        <v>1153</v>
      </c>
      <c r="AB81" s="71">
        <v>769</v>
      </c>
      <c r="AC81" s="71">
        <v>1719</v>
      </c>
      <c r="AD81" s="71">
        <v>977</v>
      </c>
      <c r="AE81" s="71">
        <v>742</v>
      </c>
      <c r="AF81" s="71">
        <v>62</v>
      </c>
      <c r="AG81" s="71">
        <v>20</v>
      </c>
      <c r="AH81" s="71">
        <v>42</v>
      </c>
    </row>
    <row r="82" spans="1:34">
      <c r="C82" s="455">
        <f>+C80-C54</f>
        <v>0</v>
      </c>
      <c r="D82" s="455">
        <f t="shared" ref="D82:AH82" si="134">+D80-D54</f>
        <v>0</v>
      </c>
      <c r="E82" s="455">
        <f t="shared" si="134"/>
        <v>0</v>
      </c>
      <c r="F82" s="455">
        <f t="shared" si="134"/>
        <v>0</v>
      </c>
      <c r="G82" s="455">
        <f t="shared" si="134"/>
        <v>0</v>
      </c>
      <c r="H82" s="455">
        <f t="shared" si="134"/>
        <v>0</v>
      </c>
      <c r="I82" s="455">
        <f t="shared" si="134"/>
        <v>0</v>
      </c>
      <c r="J82" s="455">
        <f t="shared" si="134"/>
        <v>0</v>
      </c>
      <c r="K82" s="455">
        <f t="shared" si="134"/>
        <v>0</v>
      </c>
      <c r="L82" s="455">
        <f t="shared" si="134"/>
        <v>0</v>
      </c>
      <c r="M82" s="455">
        <f t="shared" si="134"/>
        <v>0</v>
      </c>
      <c r="N82" s="455">
        <f t="shared" si="134"/>
        <v>0</v>
      </c>
      <c r="O82" s="455">
        <f t="shared" si="134"/>
        <v>0</v>
      </c>
      <c r="P82" s="455">
        <f t="shared" si="134"/>
        <v>0</v>
      </c>
      <c r="Q82" s="455">
        <f t="shared" si="134"/>
        <v>0</v>
      </c>
      <c r="R82" s="455">
        <f t="shared" si="134"/>
        <v>0</v>
      </c>
      <c r="S82" s="455">
        <f t="shared" si="134"/>
        <v>0</v>
      </c>
      <c r="T82" s="455">
        <f t="shared" si="134"/>
        <v>0</v>
      </c>
      <c r="U82" s="455">
        <f t="shared" si="134"/>
        <v>0</v>
      </c>
      <c r="V82" s="455">
        <f t="shared" si="134"/>
        <v>0</v>
      </c>
      <c r="W82" s="455">
        <f t="shared" si="134"/>
        <v>0</v>
      </c>
      <c r="X82" s="455"/>
      <c r="Y82" s="455"/>
      <c r="Z82" s="455">
        <f t="shared" si="134"/>
        <v>0</v>
      </c>
      <c r="AA82" s="455">
        <f t="shared" si="134"/>
        <v>0</v>
      </c>
      <c r="AB82" s="455">
        <f t="shared" si="134"/>
        <v>0</v>
      </c>
      <c r="AC82" s="455">
        <f t="shared" si="134"/>
        <v>0</v>
      </c>
      <c r="AD82" s="455">
        <f t="shared" si="134"/>
        <v>0</v>
      </c>
      <c r="AE82" s="455">
        <f t="shared" si="134"/>
        <v>0</v>
      </c>
      <c r="AF82" s="455">
        <f t="shared" si="134"/>
        <v>0</v>
      </c>
      <c r="AG82" s="455">
        <f t="shared" si="134"/>
        <v>0</v>
      </c>
      <c r="AH82" s="455">
        <f t="shared" si="134"/>
        <v>0</v>
      </c>
    </row>
    <row r="83" spans="1:34">
      <c r="C83" s="455">
        <f>+C81-C55</f>
        <v>0</v>
      </c>
      <c r="D83" s="455">
        <f t="shared" ref="D83:AH83" si="135">+D81-D55</f>
        <v>0</v>
      </c>
      <c r="E83" s="455">
        <f t="shared" si="135"/>
        <v>0</v>
      </c>
      <c r="F83" s="455">
        <f t="shared" si="135"/>
        <v>0</v>
      </c>
      <c r="G83" s="455">
        <f t="shared" si="135"/>
        <v>0</v>
      </c>
      <c r="H83" s="455">
        <f t="shared" si="135"/>
        <v>0</v>
      </c>
      <c r="I83" s="455">
        <f t="shared" si="135"/>
        <v>0</v>
      </c>
      <c r="J83" s="455">
        <f t="shared" si="135"/>
        <v>0</v>
      </c>
      <c r="K83" s="455">
        <f t="shared" si="135"/>
        <v>0</v>
      </c>
      <c r="L83" s="455">
        <f t="shared" si="135"/>
        <v>0</v>
      </c>
      <c r="M83" s="455">
        <f t="shared" si="135"/>
        <v>0</v>
      </c>
      <c r="N83" s="455">
        <f t="shared" si="135"/>
        <v>0</v>
      </c>
      <c r="O83" s="455">
        <f t="shared" si="135"/>
        <v>0</v>
      </c>
      <c r="P83" s="455">
        <f t="shared" si="135"/>
        <v>0</v>
      </c>
      <c r="Q83" s="455">
        <f t="shared" si="135"/>
        <v>0</v>
      </c>
      <c r="R83" s="455">
        <f t="shared" si="135"/>
        <v>0</v>
      </c>
      <c r="S83" s="455">
        <f t="shared" si="135"/>
        <v>0</v>
      </c>
      <c r="T83" s="455">
        <f t="shared" si="135"/>
        <v>0</v>
      </c>
      <c r="U83" s="455">
        <f t="shared" si="135"/>
        <v>0</v>
      </c>
      <c r="V83" s="455">
        <f t="shared" si="135"/>
        <v>0</v>
      </c>
      <c r="W83" s="455">
        <f t="shared" si="135"/>
        <v>0</v>
      </c>
      <c r="X83" s="455"/>
      <c r="Y83" s="455"/>
      <c r="Z83" s="455">
        <f t="shared" si="135"/>
        <v>0</v>
      </c>
      <c r="AA83" s="455">
        <f t="shared" si="135"/>
        <v>0</v>
      </c>
      <c r="AB83" s="455">
        <f t="shared" si="135"/>
        <v>0</v>
      </c>
      <c r="AC83" s="455">
        <f t="shared" si="135"/>
        <v>0</v>
      </c>
      <c r="AD83" s="455">
        <f t="shared" si="135"/>
        <v>0</v>
      </c>
      <c r="AE83" s="455">
        <f t="shared" si="135"/>
        <v>0</v>
      </c>
      <c r="AF83" s="455">
        <f t="shared" si="135"/>
        <v>0</v>
      </c>
      <c r="AG83" s="455">
        <f t="shared" si="135"/>
        <v>0</v>
      </c>
      <c r="AH83" s="455">
        <f t="shared" si="135"/>
        <v>0</v>
      </c>
    </row>
    <row r="84" spans="1:34">
      <c r="C84" s="455">
        <f>+C81+C80-C18</f>
        <v>0</v>
      </c>
      <c r="D84" s="455">
        <f t="shared" ref="D84:AH84" si="136">+D81+D80-D18</f>
        <v>0</v>
      </c>
      <c r="E84" s="455">
        <f t="shared" si="136"/>
        <v>0</v>
      </c>
      <c r="F84" s="455">
        <f t="shared" si="136"/>
        <v>0</v>
      </c>
      <c r="G84" s="455">
        <f t="shared" si="136"/>
        <v>0</v>
      </c>
      <c r="H84" s="455">
        <f t="shared" si="136"/>
        <v>0</v>
      </c>
      <c r="I84" s="455">
        <f t="shared" si="136"/>
        <v>0</v>
      </c>
      <c r="J84" s="455">
        <f t="shared" si="136"/>
        <v>0</v>
      </c>
      <c r="K84" s="455">
        <f t="shared" si="136"/>
        <v>0</v>
      </c>
      <c r="L84" s="455">
        <f t="shared" si="136"/>
        <v>0</v>
      </c>
      <c r="M84" s="455">
        <f t="shared" si="136"/>
        <v>0</v>
      </c>
      <c r="N84" s="455">
        <f t="shared" si="136"/>
        <v>0</v>
      </c>
      <c r="O84" s="455">
        <f t="shared" si="136"/>
        <v>0</v>
      </c>
      <c r="P84" s="455">
        <f t="shared" si="136"/>
        <v>0</v>
      </c>
      <c r="Q84" s="455">
        <f t="shared" si="136"/>
        <v>0</v>
      </c>
      <c r="R84" s="455">
        <f t="shared" si="136"/>
        <v>0</v>
      </c>
      <c r="S84" s="455">
        <f t="shared" si="136"/>
        <v>0</v>
      </c>
      <c r="T84" s="455">
        <f t="shared" si="136"/>
        <v>0</v>
      </c>
      <c r="U84" s="455">
        <f t="shared" si="136"/>
        <v>0</v>
      </c>
      <c r="V84" s="455">
        <f t="shared" si="136"/>
        <v>0</v>
      </c>
      <c r="W84" s="455">
        <f t="shared" si="136"/>
        <v>0</v>
      </c>
      <c r="X84" s="455"/>
      <c r="Y84" s="455"/>
      <c r="Z84" s="455">
        <f t="shared" si="136"/>
        <v>0</v>
      </c>
      <c r="AA84" s="455">
        <f t="shared" si="136"/>
        <v>0</v>
      </c>
      <c r="AB84" s="455">
        <f t="shared" si="136"/>
        <v>0</v>
      </c>
      <c r="AC84" s="455">
        <f t="shared" si="136"/>
        <v>0</v>
      </c>
      <c r="AD84" s="455">
        <f t="shared" si="136"/>
        <v>0</v>
      </c>
      <c r="AE84" s="455">
        <f t="shared" si="136"/>
        <v>0</v>
      </c>
      <c r="AF84" s="455">
        <f t="shared" si="136"/>
        <v>0</v>
      </c>
      <c r="AG84" s="455">
        <f t="shared" si="136"/>
        <v>0</v>
      </c>
      <c r="AH84" s="455">
        <f t="shared" si="136"/>
        <v>0</v>
      </c>
    </row>
    <row r="85" spans="1:34">
      <c r="A85" s="71" t="s">
        <v>842</v>
      </c>
      <c r="C85" s="71">
        <f>+'ТМБ-5'!C16</f>
        <v>38294</v>
      </c>
      <c r="D85" s="71">
        <f>+'ТМБ-5'!D16</f>
        <v>24179</v>
      </c>
      <c r="E85" s="71">
        <f>+'ТМБ-5'!E16</f>
        <v>14115</v>
      </c>
      <c r="F85" s="71">
        <f>+'ТМБ-5'!F16</f>
        <v>4460</v>
      </c>
      <c r="G85" s="71">
        <f>+'ТМБ-5'!G16</f>
        <v>2780</v>
      </c>
      <c r="H85" s="71">
        <f>+'ТМБ-5'!H16</f>
        <v>1680</v>
      </c>
      <c r="R85" s="71">
        <f>+'ТМБ-5'!I16</f>
        <v>33468</v>
      </c>
      <c r="S85" s="71">
        <f>+'ТМБ-5'!J16</f>
        <v>21181</v>
      </c>
      <c r="T85" s="71">
        <f>+'ТМБ-5'!K16</f>
        <v>12287</v>
      </c>
      <c r="AF85" s="71">
        <f>+'ТМБ-5'!L16</f>
        <v>366</v>
      </c>
      <c r="AG85" s="71">
        <f>+'ТМБ-5'!M16</f>
        <v>218</v>
      </c>
      <c r="AH85" s="71">
        <f>+'ТМБ-5'!N16</f>
        <v>148</v>
      </c>
    </row>
    <row r="86" spans="1:34">
      <c r="C86" s="455">
        <f>+C85-C18</f>
        <v>0</v>
      </c>
      <c r="D86" s="455">
        <f t="shared" ref="D86:AH86" si="137">+D85-D18</f>
        <v>0</v>
      </c>
      <c r="E86" s="455">
        <f t="shared" si="137"/>
        <v>0</v>
      </c>
      <c r="F86" s="455">
        <f t="shared" si="137"/>
        <v>0</v>
      </c>
      <c r="G86" s="455">
        <f t="shared" si="137"/>
        <v>0</v>
      </c>
      <c r="H86" s="455">
        <f t="shared" si="137"/>
        <v>0</v>
      </c>
      <c r="I86" s="455"/>
      <c r="J86" s="455"/>
      <c r="K86" s="455"/>
      <c r="L86" s="455"/>
      <c r="M86" s="455"/>
      <c r="N86" s="455"/>
      <c r="O86" s="455"/>
      <c r="P86" s="455"/>
      <c r="Q86" s="455"/>
      <c r="R86" s="455">
        <f t="shared" si="137"/>
        <v>0</v>
      </c>
      <c r="S86" s="455">
        <f t="shared" si="137"/>
        <v>0</v>
      </c>
      <c r="T86" s="455">
        <f t="shared" si="137"/>
        <v>0</v>
      </c>
      <c r="U86" s="455"/>
      <c r="V86" s="455"/>
      <c r="W86" s="455"/>
      <c r="X86" s="455"/>
      <c r="Y86" s="455"/>
      <c r="Z86" s="455"/>
      <c r="AA86" s="455"/>
      <c r="AB86" s="455"/>
      <c r="AC86" s="455"/>
      <c r="AD86" s="455"/>
      <c r="AE86" s="455"/>
      <c r="AF86" s="455">
        <f t="shared" si="137"/>
        <v>0</v>
      </c>
      <c r="AG86" s="455">
        <f t="shared" si="137"/>
        <v>0</v>
      </c>
      <c r="AH86" s="455">
        <f t="shared" si="137"/>
        <v>0</v>
      </c>
    </row>
    <row r="87" spans="1:34">
      <c r="A87" s="71" t="s">
        <v>843</v>
      </c>
      <c r="C87" s="71">
        <f>+'ТМБ-6'!E16</f>
        <v>38294</v>
      </c>
      <c r="D87" s="71">
        <f>+'ТМБ-6'!F16</f>
        <v>24179</v>
      </c>
      <c r="E87" s="71">
        <f>+'ТМБ-6'!G16</f>
        <v>14115</v>
      </c>
      <c r="F87" s="71">
        <f>+'ТМБ-6'!I16+'ТМБ-6'!L16</f>
        <v>4460</v>
      </c>
      <c r="G87" s="71">
        <f>+'ТМБ-6'!J16+'ТМБ-6'!M16</f>
        <v>2780</v>
      </c>
      <c r="H87" s="71">
        <f>+'ТМБ-6'!K16+'ТМБ-6'!N16</f>
        <v>1680</v>
      </c>
      <c r="R87" s="71">
        <f>+'ТМБ-6'!P16+'ТМБ-6'!S16</f>
        <v>33468</v>
      </c>
      <c r="S87" s="71">
        <f>+'ТМБ-6'!Q16+'ТМБ-6'!T16</f>
        <v>21181</v>
      </c>
      <c r="T87" s="71">
        <f>+'ТМБ-6'!R16+'ТМБ-6'!U16</f>
        <v>12287</v>
      </c>
      <c r="AF87" s="71">
        <f>+'ТМБ-6'!V16</f>
        <v>366</v>
      </c>
      <c r="AG87" s="71">
        <f>+'ТМБ-6'!W16</f>
        <v>218</v>
      </c>
      <c r="AH87" s="71">
        <f>+'ТМБ-6'!X16</f>
        <v>148</v>
      </c>
    </row>
    <row r="88" spans="1:34">
      <c r="C88" s="455">
        <f>+C87-C18</f>
        <v>0</v>
      </c>
      <c r="D88" s="455">
        <f t="shared" ref="D88:AH88" si="138">+D87-D18</f>
        <v>0</v>
      </c>
      <c r="E88" s="455">
        <f t="shared" si="138"/>
        <v>0</v>
      </c>
      <c r="F88" s="455">
        <f t="shared" si="138"/>
        <v>0</v>
      </c>
      <c r="G88" s="455">
        <f t="shared" si="138"/>
        <v>0</v>
      </c>
      <c r="H88" s="455">
        <f t="shared" si="138"/>
        <v>0</v>
      </c>
      <c r="I88" s="455"/>
      <c r="J88" s="455"/>
      <c r="K88" s="455"/>
      <c r="L88" s="455"/>
      <c r="M88" s="455"/>
      <c r="N88" s="455"/>
      <c r="O88" s="455"/>
      <c r="P88" s="455"/>
      <c r="Q88" s="455"/>
      <c r="R88" s="455">
        <f t="shared" si="138"/>
        <v>0</v>
      </c>
      <c r="S88" s="455">
        <f t="shared" si="138"/>
        <v>0</v>
      </c>
      <c r="T88" s="455">
        <f t="shared" si="138"/>
        <v>0</v>
      </c>
      <c r="U88" s="455"/>
      <c r="V88" s="455"/>
      <c r="W88" s="455"/>
      <c r="X88" s="455"/>
      <c r="Y88" s="455"/>
      <c r="Z88" s="455"/>
      <c r="AA88" s="455"/>
      <c r="AB88" s="455"/>
      <c r="AC88" s="455"/>
      <c r="AD88" s="455"/>
      <c r="AE88" s="455"/>
      <c r="AF88" s="455">
        <f t="shared" si="138"/>
        <v>0</v>
      </c>
      <c r="AG88" s="455">
        <f t="shared" si="138"/>
        <v>0</v>
      </c>
      <c r="AH88" s="455">
        <f t="shared" si="138"/>
        <v>0</v>
      </c>
    </row>
    <row r="89" spans="1:34">
      <c r="A89" s="71" t="s">
        <v>844</v>
      </c>
      <c r="C89" s="71">
        <f>+'ТМБ-7'!C18</f>
        <v>38294</v>
      </c>
      <c r="D89" s="71">
        <f>+'ТМБ-7'!D18</f>
        <v>24179</v>
      </c>
      <c r="E89" s="71">
        <f>+'ТМБ-7'!E18</f>
        <v>14115</v>
      </c>
      <c r="F89" s="71">
        <f>+'ТМБ-7'!F18</f>
        <v>4460</v>
      </c>
      <c r="G89" s="71">
        <f>+'ТМБ-7'!G18</f>
        <v>2780</v>
      </c>
      <c r="H89" s="71">
        <f>+'ТМБ-7'!H18</f>
        <v>1680</v>
      </c>
      <c r="R89" s="71">
        <f>+'ТМБ-7'!I18</f>
        <v>33468</v>
      </c>
      <c r="S89" s="71">
        <f>+'ТМБ-7'!J18</f>
        <v>21181</v>
      </c>
      <c r="T89" s="71">
        <f>+'ТМБ-7'!K18</f>
        <v>12287</v>
      </c>
      <c r="AF89" s="71">
        <f>+'ТМБ-7'!L18</f>
        <v>366</v>
      </c>
      <c r="AG89" s="71">
        <f>+'ТМБ-7'!M18</f>
        <v>218</v>
      </c>
      <c r="AH89" s="71">
        <f>+'ТМБ-7'!N18</f>
        <v>148</v>
      </c>
    </row>
    <row r="90" spans="1:34">
      <c r="C90" s="455">
        <f>+C89-C18</f>
        <v>0</v>
      </c>
      <c r="D90" s="455">
        <f t="shared" ref="D90:H90" si="139">+D89-D18</f>
        <v>0</v>
      </c>
      <c r="E90" s="455">
        <f t="shared" si="139"/>
        <v>0</v>
      </c>
      <c r="F90" s="455">
        <f t="shared" si="139"/>
        <v>0</v>
      </c>
      <c r="G90" s="455">
        <f t="shared" si="139"/>
        <v>0</v>
      </c>
      <c r="H90" s="455">
        <f t="shared" si="139"/>
        <v>0</v>
      </c>
      <c r="R90" s="455">
        <f t="shared" ref="R90" si="140">+R89-R18</f>
        <v>0</v>
      </c>
      <c r="S90" s="455">
        <f t="shared" ref="S90" si="141">+S89-S18</f>
        <v>0</v>
      </c>
      <c r="T90" s="455">
        <f t="shared" ref="T90" si="142">+T89-T18</f>
        <v>0</v>
      </c>
      <c r="AF90" s="455">
        <f t="shared" ref="AF90" si="143">+AF89-AF18</f>
        <v>0</v>
      </c>
      <c r="AG90" s="455">
        <f t="shared" ref="AG90" si="144">+AG89-AG18</f>
        <v>0</v>
      </c>
      <c r="AH90" s="455">
        <f t="shared" ref="AH90" si="145">+AH89-AH18</f>
        <v>0</v>
      </c>
    </row>
  </sheetData>
  <mergeCells count="32">
    <mergeCell ref="AR13:AR16"/>
    <mergeCell ref="AN13:AO15"/>
    <mergeCell ref="AP13:AQ15"/>
    <mergeCell ref="AI13:AL15"/>
    <mergeCell ref="A13:A16"/>
    <mergeCell ref="B13:B16"/>
    <mergeCell ref="C13:C16"/>
    <mergeCell ref="D14:D16"/>
    <mergeCell ref="E14:E16"/>
    <mergeCell ref="V1:W1"/>
    <mergeCell ref="F14:F16"/>
    <mergeCell ref="G15:G16"/>
    <mergeCell ref="H15:H16"/>
    <mergeCell ref="I15:I16"/>
    <mergeCell ref="L15:L16"/>
    <mergeCell ref="U15:U16"/>
    <mergeCell ref="AN8:AR8"/>
    <mergeCell ref="E4:Q4"/>
    <mergeCell ref="B10:E10"/>
    <mergeCell ref="Z13:AH13"/>
    <mergeCell ref="O15:O16"/>
    <mergeCell ref="R14:R16"/>
    <mergeCell ref="S15:S16"/>
    <mergeCell ref="T15:T16"/>
    <mergeCell ref="X13:X16"/>
    <mergeCell ref="Y13:Y16"/>
    <mergeCell ref="Z15:Z16"/>
    <mergeCell ref="AC15:AC16"/>
    <mergeCell ref="Z14:AE14"/>
    <mergeCell ref="AF14:AF16"/>
    <mergeCell ref="AG15:AH15"/>
    <mergeCell ref="AM13:AM16"/>
  </mergeCells>
  <printOptions horizontalCentered="1"/>
  <pageMargins left="0.2" right="0.2" top="0.91" bottom="0" header="0.3" footer="0.3"/>
  <pageSetup paperSize="9" scale="66" orientation="landscape" r:id="rId1"/>
  <rowBreaks count="1" manualBreakCount="1">
    <brk id="56" max="43" man="1"/>
  </rowBreaks>
  <colBreaks count="1" manualBreakCount="1">
    <brk id="23" max="5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U65"/>
  <sheetViews>
    <sheetView view="pageBreakPreview" topLeftCell="A14" zoomScale="70" zoomScaleNormal="100" zoomScaleSheetLayoutView="70" workbookViewId="0">
      <selection activeCell="X13" sqref="X13"/>
    </sheetView>
  </sheetViews>
  <sheetFormatPr defaultColWidth="4.28515625" defaultRowHeight="11.25"/>
  <cols>
    <col min="1" max="1" width="20.42578125" style="125" customWidth="1"/>
    <col min="2" max="2" width="4.28515625" style="125" customWidth="1"/>
    <col min="3" max="3" width="11.7109375" style="125" customWidth="1"/>
    <col min="4" max="5" width="9" style="125" customWidth="1"/>
    <col min="6" max="6" width="10.85546875" style="125" customWidth="1"/>
    <col min="7" max="8" width="9" style="125" customWidth="1"/>
    <col min="9" max="9" width="11.42578125" style="125" customWidth="1"/>
    <col min="10" max="11" width="9.5703125" style="125" customWidth="1"/>
    <col min="12" max="12" width="11.28515625" style="125" customWidth="1"/>
    <col min="13" max="14" width="9.42578125" style="125" customWidth="1"/>
    <col min="15" max="15" width="4.28515625" style="125"/>
    <col min="16" max="18" width="6" style="125" bestFit="1" customWidth="1"/>
    <col min="19" max="21" width="5" style="125" bestFit="1" customWidth="1"/>
    <col min="22" max="22" width="5.7109375" style="125" customWidth="1"/>
    <col min="23" max="24" width="6.140625" style="125" customWidth="1"/>
    <col min="25" max="25" width="5.85546875" style="125" customWidth="1"/>
    <col min="26" max="164" width="4.28515625" style="125"/>
    <col min="165" max="165" width="5.85546875" style="125" customWidth="1"/>
    <col min="166" max="166" width="11.7109375" style="125" customWidth="1"/>
    <col min="167" max="173" width="6.42578125" style="125" customWidth="1"/>
    <col min="174" max="174" width="7.140625" style="125" customWidth="1"/>
    <col min="175" max="175" width="6.42578125" style="125" customWidth="1"/>
    <col min="176" max="176" width="5.7109375" style="125" customWidth="1"/>
    <col min="177" max="177" width="6.42578125" style="125" customWidth="1"/>
    <col min="178" max="178" width="5.85546875" style="125" customWidth="1"/>
    <col min="179" max="179" width="7" style="125" customWidth="1"/>
    <col min="180" max="180" width="6.7109375" style="125" customWidth="1"/>
    <col min="181" max="181" width="6.42578125" style="125" customWidth="1"/>
    <col min="182" max="184" width="8.140625" style="125" customWidth="1"/>
    <col min="185" max="191" width="10.42578125" style="125" customWidth="1"/>
    <col min="192" max="192" width="7" style="125" customWidth="1"/>
    <col min="193" max="193" width="6.85546875" style="125" customWidth="1"/>
    <col min="194" max="194" width="6.42578125" style="125" customWidth="1"/>
    <col min="195" max="195" width="6.85546875" style="125" customWidth="1"/>
    <col min="196" max="196" width="6.7109375" style="125" customWidth="1"/>
    <col min="197" max="197" width="6.42578125" style="125" customWidth="1"/>
    <col min="198" max="198" width="5.140625" style="125" customWidth="1"/>
    <col min="199" max="199" width="5.7109375" style="125" customWidth="1"/>
    <col min="200" max="200" width="5.42578125" style="125" customWidth="1"/>
    <col min="201" max="201" width="6.28515625" style="125" customWidth="1"/>
    <col min="202" max="202" width="5.140625" style="125" customWidth="1"/>
    <col min="203" max="205" width="7.42578125" style="125" customWidth="1"/>
    <col min="206" max="209" width="5.42578125" style="125" customWidth="1"/>
    <col min="210" max="210" width="7" style="125" customWidth="1"/>
    <col min="211" max="211" width="6.140625" style="125" customWidth="1"/>
    <col min="212" max="213" width="5.85546875" style="125" customWidth="1"/>
    <col min="214" max="215" width="6.42578125" style="125" customWidth="1"/>
    <col min="216" max="216" width="5.85546875" style="125" customWidth="1"/>
    <col min="217" max="217" width="6.85546875" style="125" customWidth="1"/>
    <col min="218" max="219" width="8.42578125" style="125" customWidth="1"/>
    <col min="220" max="220" width="50.42578125" style="125" customWidth="1"/>
    <col min="221" max="230" width="4.42578125" style="125" customWidth="1"/>
    <col min="231" max="232" width="4.28515625" style="125" customWidth="1"/>
    <col min="233" max="420" width="4.28515625" style="125"/>
    <col min="421" max="421" width="5.85546875" style="125" customWidth="1"/>
    <col min="422" max="422" width="11.7109375" style="125" customWidth="1"/>
    <col min="423" max="429" width="6.42578125" style="125" customWidth="1"/>
    <col min="430" max="430" width="7.140625" style="125" customWidth="1"/>
    <col min="431" max="431" width="6.42578125" style="125" customWidth="1"/>
    <col min="432" max="432" width="5.7109375" style="125" customWidth="1"/>
    <col min="433" max="433" width="6.42578125" style="125" customWidth="1"/>
    <col min="434" max="434" width="5.85546875" style="125" customWidth="1"/>
    <col min="435" max="435" width="7" style="125" customWidth="1"/>
    <col min="436" max="436" width="6.7109375" style="125" customWidth="1"/>
    <col min="437" max="437" width="6.42578125" style="125" customWidth="1"/>
    <col min="438" max="440" width="8.140625" style="125" customWidth="1"/>
    <col min="441" max="447" width="10.42578125" style="125" customWidth="1"/>
    <col min="448" max="448" width="7" style="125" customWidth="1"/>
    <col min="449" max="449" width="6.85546875" style="125" customWidth="1"/>
    <col min="450" max="450" width="6.42578125" style="125" customWidth="1"/>
    <col min="451" max="451" width="6.85546875" style="125" customWidth="1"/>
    <col min="452" max="452" width="6.7109375" style="125" customWidth="1"/>
    <col min="453" max="453" width="6.42578125" style="125" customWidth="1"/>
    <col min="454" max="454" width="5.140625" style="125" customWidth="1"/>
    <col min="455" max="455" width="5.7109375" style="125" customWidth="1"/>
    <col min="456" max="456" width="5.42578125" style="125" customWidth="1"/>
    <col min="457" max="457" width="6.28515625" style="125" customWidth="1"/>
    <col min="458" max="458" width="5.140625" style="125" customWidth="1"/>
    <col min="459" max="461" width="7.42578125" style="125" customWidth="1"/>
    <col min="462" max="465" width="5.42578125" style="125" customWidth="1"/>
    <col min="466" max="466" width="7" style="125" customWidth="1"/>
    <col min="467" max="467" width="6.140625" style="125" customWidth="1"/>
    <col min="468" max="469" width="5.85546875" style="125" customWidth="1"/>
    <col min="470" max="471" width="6.42578125" style="125" customWidth="1"/>
    <col min="472" max="472" width="5.85546875" style="125" customWidth="1"/>
    <col min="473" max="473" width="6.85546875" style="125" customWidth="1"/>
    <col min="474" max="475" width="8.42578125" style="125" customWidth="1"/>
    <col min="476" max="476" width="50.42578125" style="125" customWidth="1"/>
    <col min="477" max="486" width="4.42578125" style="125" customWidth="1"/>
    <col min="487" max="488" width="4.28515625" style="125" customWidth="1"/>
    <col min="489" max="676" width="4.28515625" style="125"/>
    <col min="677" max="677" width="5.85546875" style="125" customWidth="1"/>
    <col min="678" max="678" width="11.7109375" style="125" customWidth="1"/>
    <col min="679" max="685" width="6.42578125" style="125" customWidth="1"/>
    <col min="686" max="686" width="7.140625" style="125" customWidth="1"/>
    <col min="687" max="687" width="6.42578125" style="125" customWidth="1"/>
    <col min="688" max="688" width="5.7109375" style="125" customWidth="1"/>
    <col min="689" max="689" width="6.42578125" style="125" customWidth="1"/>
    <col min="690" max="690" width="5.85546875" style="125" customWidth="1"/>
    <col min="691" max="691" width="7" style="125" customWidth="1"/>
    <col min="692" max="692" width="6.7109375" style="125" customWidth="1"/>
    <col min="693" max="693" width="6.42578125" style="125" customWidth="1"/>
    <col min="694" max="696" width="8.140625" style="125" customWidth="1"/>
    <col min="697" max="703" width="10.42578125" style="125" customWidth="1"/>
    <col min="704" max="704" width="7" style="125" customWidth="1"/>
    <col min="705" max="705" width="6.85546875" style="125" customWidth="1"/>
    <col min="706" max="706" width="6.42578125" style="125" customWidth="1"/>
    <col min="707" max="707" width="6.85546875" style="125" customWidth="1"/>
    <col min="708" max="708" width="6.7109375" style="125" customWidth="1"/>
    <col min="709" max="709" width="6.42578125" style="125" customWidth="1"/>
    <col min="710" max="710" width="5.140625" style="125" customWidth="1"/>
    <col min="711" max="711" width="5.7109375" style="125" customWidth="1"/>
    <col min="712" max="712" width="5.42578125" style="125" customWidth="1"/>
    <col min="713" max="713" width="6.28515625" style="125" customWidth="1"/>
    <col min="714" max="714" width="5.140625" style="125" customWidth="1"/>
    <col min="715" max="717" width="7.42578125" style="125" customWidth="1"/>
    <col min="718" max="721" width="5.42578125" style="125" customWidth="1"/>
    <col min="722" max="722" width="7" style="125" customWidth="1"/>
    <col min="723" max="723" width="6.140625" style="125" customWidth="1"/>
    <col min="724" max="725" width="5.85546875" style="125" customWidth="1"/>
    <col min="726" max="727" width="6.42578125" style="125" customWidth="1"/>
    <col min="728" max="728" width="5.85546875" style="125" customWidth="1"/>
    <col min="729" max="729" width="6.85546875" style="125" customWidth="1"/>
    <col min="730" max="731" width="8.42578125" style="125" customWidth="1"/>
    <col min="732" max="732" width="50.42578125" style="125" customWidth="1"/>
    <col min="733" max="742" width="4.42578125" style="125" customWidth="1"/>
    <col min="743" max="744" width="4.28515625" style="125" customWidth="1"/>
    <col min="745" max="932" width="4.28515625" style="125"/>
    <col min="933" max="933" width="5.85546875" style="125" customWidth="1"/>
    <col min="934" max="934" width="11.7109375" style="125" customWidth="1"/>
    <col min="935" max="941" width="6.42578125" style="125" customWidth="1"/>
    <col min="942" max="942" width="7.140625" style="125" customWidth="1"/>
    <col min="943" max="943" width="6.42578125" style="125" customWidth="1"/>
    <col min="944" max="944" width="5.7109375" style="125" customWidth="1"/>
    <col min="945" max="945" width="6.42578125" style="125" customWidth="1"/>
    <col min="946" max="946" width="5.85546875" style="125" customWidth="1"/>
    <col min="947" max="947" width="7" style="125" customWidth="1"/>
    <col min="948" max="948" width="6.7109375" style="125" customWidth="1"/>
    <col min="949" max="949" width="6.42578125" style="125" customWidth="1"/>
    <col min="950" max="952" width="8.140625" style="125" customWidth="1"/>
    <col min="953" max="959" width="10.42578125" style="125" customWidth="1"/>
    <col min="960" max="960" width="7" style="125" customWidth="1"/>
    <col min="961" max="961" width="6.85546875" style="125" customWidth="1"/>
    <col min="962" max="962" width="6.42578125" style="125" customWidth="1"/>
    <col min="963" max="963" width="6.85546875" style="125" customWidth="1"/>
    <col min="964" max="964" width="6.7109375" style="125" customWidth="1"/>
    <col min="965" max="965" width="6.42578125" style="125" customWidth="1"/>
    <col min="966" max="966" width="5.140625" style="125" customWidth="1"/>
    <col min="967" max="967" width="5.7109375" style="125" customWidth="1"/>
    <col min="968" max="968" width="5.42578125" style="125" customWidth="1"/>
    <col min="969" max="969" width="6.28515625" style="125" customWidth="1"/>
    <col min="970" max="970" width="5.140625" style="125" customWidth="1"/>
    <col min="971" max="973" width="7.42578125" style="125" customWidth="1"/>
    <col min="974" max="977" width="5.42578125" style="125" customWidth="1"/>
    <col min="978" max="978" width="7" style="125" customWidth="1"/>
    <col min="979" max="979" width="6.140625" style="125" customWidth="1"/>
    <col min="980" max="981" width="5.85546875" style="125" customWidth="1"/>
    <col min="982" max="983" width="6.42578125" style="125" customWidth="1"/>
    <col min="984" max="984" width="5.85546875" style="125" customWidth="1"/>
    <col min="985" max="985" width="6.85546875" style="125" customWidth="1"/>
    <col min="986" max="987" width="8.42578125" style="125" customWidth="1"/>
    <col min="988" max="988" width="50.42578125" style="125" customWidth="1"/>
    <col min="989" max="998" width="4.42578125" style="125" customWidth="1"/>
    <col min="999" max="1000" width="4.28515625" style="125" customWidth="1"/>
    <col min="1001" max="1188" width="4.28515625" style="125"/>
    <col min="1189" max="1189" width="5.85546875" style="125" customWidth="1"/>
    <col min="1190" max="1190" width="11.7109375" style="125" customWidth="1"/>
    <col min="1191" max="1197" width="6.42578125" style="125" customWidth="1"/>
    <col min="1198" max="1198" width="7.140625" style="125" customWidth="1"/>
    <col min="1199" max="1199" width="6.42578125" style="125" customWidth="1"/>
    <col min="1200" max="1200" width="5.7109375" style="125" customWidth="1"/>
    <col min="1201" max="1201" width="6.42578125" style="125" customWidth="1"/>
    <col min="1202" max="1202" width="5.85546875" style="125" customWidth="1"/>
    <col min="1203" max="1203" width="7" style="125" customWidth="1"/>
    <col min="1204" max="1204" width="6.7109375" style="125" customWidth="1"/>
    <col min="1205" max="1205" width="6.42578125" style="125" customWidth="1"/>
    <col min="1206" max="1208" width="8.140625" style="125" customWidth="1"/>
    <col min="1209" max="1215" width="10.42578125" style="125" customWidth="1"/>
    <col min="1216" max="1216" width="7" style="125" customWidth="1"/>
    <col min="1217" max="1217" width="6.85546875" style="125" customWidth="1"/>
    <col min="1218" max="1218" width="6.42578125" style="125" customWidth="1"/>
    <col min="1219" max="1219" width="6.85546875" style="125" customWidth="1"/>
    <col min="1220" max="1220" width="6.7109375" style="125" customWidth="1"/>
    <col min="1221" max="1221" width="6.42578125" style="125" customWidth="1"/>
    <col min="1222" max="1222" width="5.140625" style="125" customWidth="1"/>
    <col min="1223" max="1223" width="5.7109375" style="125" customWidth="1"/>
    <col min="1224" max="1224" width="5.42578125" style="125" customWidth="1"/>
    <col min="1225" max="1225" width="6.28515625" style="125" customWidth="1"/>
    <col min="1226" max="1226" width="5.140625" style="125" customWidth="1"/>
    <col min="1227" max="1229" width="7.42578125" style="125" customWidth="1"/>
    <col min="1230" max="1233" width="5.42578125" style="125" customWidth="1"/>
    <col min="1234" max="1234" width="7" style="125" customWidth="1"/>
    <col min="1235" max="1235" width="6.140625" style="125" customWidth="1"/>
    <col min="1236" max="1237" width="5.85546875" style="125" customWidth="1"/>
    <col min="1238" max="1239" width="6.42578125" style="125" customWidth="1"/>
    <col min="1240" max="1240" width="5.85546875" style="125" customWidth="1"/>
    <col min="1241" max="1241" width="6.85546875" style="125" customWidth="1"/>
    <col min="1242" max="1243" width="8.42578125" style="125" customWidth="1"/>
    <col min="1244" max="1244" width="50.42578125" style="125" customWidth="1"/>
    <col min="1245" max="1254" width="4.42578125" style="125" customWidth="1"/>
    <col min="1255" max="1256" width="4.28515625" style="125" customWidth="1"/>
    <col min="1257" max="1444" width="4.28515625" style="125"/>
    <col min="1445" max="1445" width="5.85546875" style="125" customWidth="1"/>
    <col min="1446" max="1446" width="11.7109375" style="125" customWidth="1"/>
    <col min="1447" max="1453" width="6.42578125" style="125" customWidth="1"/>
    <col min="1454" max="1454" width="7.140625" style="125" customWidth="1"/>
    <col min="1455" max="1455" width="6.42578125" style="125" customWidth="1"/>
    <col min="1456" max="1456" width="5.7109375" style="125" customWidth="1"/>
    <col min="1457" max="1457" width="6.42578125" style="125" customWidth="1"/>
    <col min="1458" max="1458" width="5.85546875" style="125" customWidth="1"/>
    <col min="1459" max="1459" width="7" style="125" customWidth="1"/>
    <col min="1460" max="1460" width="6.7109375" style="125" customWidth="1"/>
    <col min="1461" max="1461" width="6.42578125" style="125" customWidth="1"/>
    <col min="1462" max="1464" width="8.140625" style="125" customWidth="1"/>
    <col min="1465" max="1471" width="10.42578125" style="125" customWidth="1"/>
    <col min="1472" max="1472" width="7" style="125" customWidth="1"/>
    <col min="1473" max="1473" width="6.85546875" style="125" customWidth="1"/>
    <col min="1474" max="1474" width="6.42578125" style="125" customWidth="1"/>
    <col min="1475" max="1475" width="6.85546875" style="125" customWidth="1"/>
    <col min="1476" max="1476" width="6.7109375" style="125" customWidth="1"/>
    <col min="1477" max="1477" width="6.42578125" style="125" customWidth="1"/>
    <col min="1478" max="1478" width="5.140625" style="125" customWidth="1"/>
    <col min="1479" max="1479" width="5.7109375" style="125" customWidth="1"/>
    <col min="1480" max="1480" width="5.42578125" style="125" customWidth="1"/>
    <col min="1481" max="1481" width="6.28515625" style="125" customWidth="1"/>
    <col min="1482" max="1482" width="5.140625" style="125" customWidth="1"/>
    <col min="1483" max="1485" width="7.42578125" style="125" customWidth="1"/>
    <col min="1486" max="1489" width="5.42578125" style="125" customWidth="1"/>
    <col min="1490" max="1490" width="7" style="125" customWidth="1"/>
    <col min="1491" max="1491" width="6.140625" style="125" customWidth="1"/>
    <col min="1492" max="1493" width="5.85546875" style="125" customWidth="1"/>
    <col min="1494" max="1495" width="6.42578125" style="125" customWidth="1"/>
    <col min="1496" max="1496" width="5.85546875" style="125" customWidth="1"/>
    <col min="1497" max="1497" width="6.85546875" style="125" customWidth="1"/>
    <col min="1498" max="1499" width="8.42578125" style="125" customWidth="1"/>
    <col min="1500" max="1500" width="50.42578125" style="125" customWidth="1"/>
    <col min="1501" max="1510" width="4.42578125" style="125" customWidth="1"/>
    <col min="1511" max="1512" width="4.28515625" style="125" customWidth="1"/>
    <col min="1513" max="1700" width="4.28515625" style="125"/>
    <col min="1701" max="1701" width="5.85546875" style="125" customWidth="1"/>
    <col min="1702" max="1702" width="11.7109375" style="125" customWidth="1"/>
    <col min="1703" max="1709" width="6.42578125" style="125" customWidth="1"/>
    <col min="1710" max="1710" width="7.140625" style="125" customWidth="1"/>
    <col min="1711" max="1711" width="6.42578125" style="125" customWidth="1"/>
    <col min="1712" max="1712" width="5.7109375" style="125" customWidth="1"/>
    <col min="1713" max="1713" width="6.42578125" style="125" customWidth="1"/>
    <col min="1714" max="1714" width="5.85546875" style="125" customWidth="1"/>
    <col min="1715" max="1715" width="7" style="125" customWidth="1"/>
    <col min="1716" max="1716" width="6.7109375" style="125" customWidth="1"/>
    <col min="1717" max="1717" width="6.42578125" style="125" customWidth="1"/>
    <col min="1718" max="1720" width="8.140625" style="125" customWidth="1"/>
    <col min="1721" max="1727" width="10.42578125" style="125" customWidth="1"/>
    <col min="1728" max="1728" width="7" style="125" customWidth="1"/>
    <col min="1729" max="1729" width="6.85546875" style="125" customWidth="1"/>
    <col min="1730" max="1730" width="6.42578125" style="125" customWidth="1"/>
    <col min="1731" max="1731" width="6.85546875" style="125" customWidth="1"/>
    <col min="1732" max="1732" width="6.7109375" style="125" customWidth="1"/>
    <col min="1733" max="1733" width="6.42578125" style="125" customWidth="1"/>
    <col min="1734" max="1734" width="5.140625" style="125" customWidth="1"/>
    <col min="1735" max="1735" width="5.7109375" style="125" customWidth="1"/>
    <col min="1736" max="1736" width="5.42578125" style="125" customWidth="1"/>
    <col min="1737" max="1737" width="6.28515625" style="125" customWidth="1"/>
    <col min="1738" max="1738" width="5.140625" style="125" customWidth="1"/>
    <col min="1739" max="1741" width="7.42578125" style="125" customWidth="1"/>
    <col min="1742" max="1745" width="5.42578125" style="125" customWidth="1"/>
    <col min="1746" max="1746" width="7" style="125" customWidth="1"/>
    <col min="1747" max="1747" width="6.140625" style="125" customWidth="1"/>
    <col min="1748" max="1749" width="5.85546875" style="125" customWidth="1"/>
    <col min="1750" max="1751" width="6.42578125" style="125" customWidth="1"/>
    <col min="1752" max="1752" width="5.85546875" style="125" customWidth="1"/>
    <col min="1753" max="1753" width="6.85546875" style="125" customWidth="1"/>
    <col min="1754" max="1755" width="8.42578125" style="125" customWidth="1"/>
    <col min="1756" max="1756" width="50.42578125" style="125" customWidth="1"/>
    <col min="1757" max="1766" width="4.42578125" style="125" customWidth="1"/>
    <col min="1767" max="1768" width="4.28515625" style="125" customWidth="1"/>
    <col min="1769" max="1956" width="4.28515625" style="125"/>
    <col min="1957" max="1957" width="5.85546875" style="125" customWidth="1"/>
    <col min="1958" max="1958" width="11.7109375" style="125" customWidth="1"/>
    <col min="1959" max="1965" width="6.42578125" style="125" customWidth="1"/>
    <col min="1966" max="1966" width="7.140625" style="125" customWidth="1"/>
    <col min="1967" max="1967" width="6.42578125" style="125" customWidth="1"/>
    <col min="1968" max="1968" width="5.7109375" style="125" customWidth="1"/>
    <col min="1969" max="1969" width="6.42578125" style="125" customWidth="1"/>
    <col min="1970" max="1970" width="5.85546875" style="125" customWidth="1"/>
    <col min="1971" max="1971" width="7" style="125" customWidth="1"/>
    <col min="1972" max="1972" width="6.7109375" style="125" customWidth="1"/>
    <col min="1973" max="1973" width="6.42578125" style="125" customWidth="1"/>
    <col min="1974" max="1976" width="8.140625" style="125" customWidth="1"/>
    <col min="1977" max="1983" width="10.42578125" style="125" customWidth="1"/>
    <col min="1984" max="1984" width="7" style="125" customWidth="1"/>
    <col min="1985" max="1985" width="6.85546875" style="125" customWidth="1"/>
    <col min="1986" max="1986" width="6.42578125" style="125" customWidth="1"/>
    <col min="1987" max="1987" width="6.85546875" style="125" customWidth="1"/>
    <col min="1988" max="1988" width="6.7109375" style="125" customWidth="1"/>
    <col min="1989" max="1989" width="6.42578125" style="125" customWidth="1"/>
    <col min="1990" max="1990" width="5.140625" style="125" customWidth="1"/>
    <col min="1991" max="1991" width="5.7109375" style="125" customWidth="1"/>
    <col min="1992" max="1992" width="5.42578125" style="125" customWidth="1"/>
    <col min="1993" max="1993" width="6.28515625" style="125" customWidth="1"/>
    <col min="1994" max="1994" width="5.140625" style="125" customWidth="1"/>
    <col min="1995" max="1997" width="7.42578125" style="125" customWidth="1"/>
    <col min="1998" max="2001" width="5.42578125" style="125" customWidth="1"/>
    <col min="2002" max="2002" width="7" style="125" customWidth="1"/>
    <col min="2003" max="2003" width="6.140625" style="125" customWidth="1"/>
    <col min="2004" max="2005" width="5.85546875" style="125" customWidth="1"/>
    <col min="2006" max="2007" width="6.42578125" style="125" customWidth="1"/>
    <col min="2008" max="2008" width="5.85546875" style="125" customWidth="1"/>
    <col min="2009" max="2009" width="6.85546875" style="125" customWidth="1"/>
    <col min="2010" max="2011" width="8.42578125" style="125" customWidth="1"/>
    <col min="2012" max="2012" width="50.42578125" style="125" customWidth="1"/>
    <col min="2013" max="2022" width="4.42578125" style="125" customWidth="1"/>
    <col min="2023" max="2024" width="4.28515625" style="125" customWidth="1"/>
    <col min="2025" max="2212" width="4.28515625" style="125"/>
    <col min="2213" max="2213" width="5.85546875" style="125" customWidth="1"/>
    <col min="2214" max="2214" width="11.7109375" style="125" customWidth="1"/>
    <col min="2215" max="2221" width="6.42578125" style="125" customWidth="1"/>
    <col min="2222" max="2222" width="7.140625" style="125" customWidth="1"/>
    <col min="2223" max="2223" width="6.42578125" style="125" customWidth="1"/>
    <col min="2224" max="2224" width="5.7109375" style="125" customWidth="1"/>
    <col min="2225" max="2225" width="6.42578125" style="125" customWidth="1"/>
    <col min="2226" max="2226" width="5.85546875" style="125" customWidth="1"/>
    <col min="2227" max="2227" width="7" style="125" customWidth="1"/>
    <col min="2228" max="2228" width="6.7109375" style="125" customWidth="1"/>
    <col min="2229" max="2229" width="6.42578125" style="125" customWidth="1"/>
    <col min="2230" max="2232" width="8.140625" style="125" customWidth="1"/>
    <col min="2233" max="2239" width="10.42578125" style="125" customWidth="1"/>
    <col min="2240" max="2240" width="7" style="125" customWidth="1"/>
    <col min="2241" max="2241" width="6.85546875" style="125" customWidth="1"/>
    <col min="2242" max="2242" width="6.42578125" style="125" customWidth="1"/>
    <col min="2243" max="2243" width="6.85546875" style="125" customWidth="1"/>
    <col min="2244" max="2244" width="6.7109375" style="125" customWidth="1"/>
    <col min="2245" max="2245" width="6.42578125" style="125" customWidth="1"/>
    <col min="2246" max="2246" width="5.140625" style="125" customWidth="1"/>
    <col min="2247" max="2247" width="5.7109375" style="125" customWidth="1"/>
    <col min="2248" max="2248" width="5.42578125" style="125" customWidth="1"/>
    <col min="2249" max="2249" width="6.28515625" style="125" customWidth="1"/>
    <col min="2250" max="2250" width="5.140625" style="125" customWidth="1"/>
    <col min="2251" max="2253" width="7.42578125" style="125" customWidth="1"/>
    <col min="2254" max="2257" width="5.42578125" style="125" customWidth="1"/>
    <col min="2258" max="2258" width="7" style="125" customWidth="1"/>
    <col min="2259" max="2259" width="6.140625" style="125" customWidth="1"/>
    <col min="2260" max="2261" width="5.85546875" style="125" customWidth="1"/>
    <col min="2262" max="2263" width="6.42578125" style="125" customWidth="1"/>
    <col min="2264" max="2264" width="5.85546875" style="125" customWidth="1"/>
    <col min="2265" max="2265" width="6.85546875" style="125" customWidth="1"/>
    <col min="2266" max="2267" width="8.42578125" style="125" customWidth="1"/>
    <col min="2268" max="2268" width="50.42578125" style="125" customWidth="1"/>
    <col min="2269" max="2278" width="4.42578125" style="125" customWidth="1"/>
    <col min="2279" max="2280" width="4.28515625" style="125" customWidth="1"/>
    <col min="2281" max="2468" width="4.28515625" style="125"/>
    <col min="2469" max="2469" width="5.85546875" style="125" customWidth="1"/>
    <col min="2470" max="2470" width="11.7109375" style="125" customWidth="1"/>
    <col min="2471" max="2477" width="6.42578125" style="125" customWidth="1"/>
    <col min="2478" max="2478" width="7.140625" style="125" customWidth="1"/>
    <col min="2479" max="2479" width="6.42578125" style="125" customWidth="1"/>
    <col min="2480" max="2480" width="5.7109375" style="125" customWidth="1"/>
    <col min="2481" max="2481" width="6.42578125" style="125" customWidth="1"/>
    <col min="2482" max="2482" width="5.85546875" style="125" customWidth="1"/>
    <col min="2483" max="2483" width="7" style="125" customWidth="1"/>
    <col min="2484" max="2484" width="6.7109375" style="125" customWidth="1"/>
    <col min="2485" max="2485" width="6.42578125" style="125" customWidth="1"/>
    <col min="2486" max="2488" width="8.140625" style="125" customWidth="1"/>
    <col min="2489" max="2495" width="10.42578125" style="125" customWidth="1"/>
    <col min="2496" max="2496" width="7" style="125" customWidth="1"/>
    <col min="2497" max="2497" width="6.85546875" style="125" customWidth="1"/>
    <col min="2498" max="2498" width="6.42578125" style="125" customWidth="1"/>
    <col min="2499" max="2499" width="6.85546875" style="125" customWidth="1"/>
    <col min="2500" max="2500" width="6.7109375" style="125" customWidth="1"/>
    <col min="2501" max="2501" width="6.42578125" style="125" customWidth="1"/>
    <col min="2502" max="2502" width="5.140625" style="125" customWidth="1"/>
    <col min="2503" max="2503" width="5.7109375" style="125" customWidth="1"/>
    <col min="2504" max="2504" width="5.42578125" style="125" customWidth="1"/>
    <col min="2505" max="2505" width="6.28515625" style="125" customWidth="1"/>
    <col min="2506" max="2506" width="5.140625" style="125" customWidth="1"/>
    <col min="2507" max="2509" width="7.42578125" style="125" customWidth="1"/>
    <col min="2510" max="2513" width="5.42578125" style="125" customWidth="1"/>
    <col min="2514" max="2514" width="7" style="125" customWidth="1"/>
    <col min="2515" max="2515" width="6.140625" style="125" customWidth="1"/>
    <col min="2516" max="2517" width="5.85546875" style="125" customWidth="1"/>
    <col min="2518" max="2519" width="6.42578125" style="125" customWidth="1"/>
    <col min="2520" max="2520" width="5.85546875" style="125" customWidth="1"/>
    <col min="2521" max="2521" width="6.85546875" style="125" customWidth="1"/>
    <col min="2522" max="2523" width="8.42578125" style="125" customWidth="1"/>
    <col min="2524" max="2524" width="50.42578125" style="125" customWidth="1"/>
    <col min="2525" max="2534" width="4.42578125" style="125" customWidth="1"/>
    <col min="2535" max="2536" width="4.28515625" style="125" customWidth="1"/>
    <col min="2537" max="2724" width="4.28515625" style="125"/>
    <col min="2725" max="2725" width="5.85546875" style="125" customWidth="1"/>
    <col min="2726" max="2726" width="11.7109375" style="125" customWidth="1"/>
    <col min="2727" max="2733" width="6.42578125" style="125" customWidth="1"/>
    <col min="2734" max="2734" width="7.140625" style="125" customWidth="1"/>
    <col min="2735" max="2735" width="6.42578125" style="125" customWidth="1"/>
    <col min="2736" max="2736" width="5.7109375" style="125" customWidth="1"/>
    <col min="2737" max="2737" width="6.42578125" style="125" customWidth="1"/>
    <col min="2738" max="2738" width="5.85546875" style="125" customWidth="1"/>
    <col min="2739" max="2739" width="7" style="125" customWidth="1"/>
    <col min="2740" max="2740" width="6.7109375" style="125" customWidth="1"/>
    <col min="2741" max="2741" width="6.42578125" style="125" customWidth="1"/>
    <col min="2742" max="2744" width="8.140625" style="125" customWidth="1"/>
    <col min="2745" max="2751" width="10.42578125" style="125" customWidth="1"/>
    <col min="2752" max="2752" width="7" style="125" customWidth="1"/>
    <col min="2753" max="2753" width="6.85546875" style="125" customWidth="1"/>
    <col min="2754" max="2754" width="6.42578125" style="125" customWidth="1"/>
    <col min="2755" max="2755" width="6.85546875" style="125" customWidth="1"/>
    <col min="2756" max="2756" width="6.7109375" style="125" customWidth="1"/>
    <col min="2757" max="2757" width="6.42578125" style="125" customWidth="1"/>
    <col min="2758" max="2758" width="5.140625" style="125" customWidth="1"/>
    <col min="2759" max="2759" width="5.7109375" style="125" customWidth="1"/>
    <col min="2760" max="2760" width="5.42578125" style="125" customWidth="1"/>
    <col min="2761" max="2761" width="6.28515625" style="125" customWidth="1"/>
    <col min="2762" max="2762" width="5.140625" style="125" customWidth="1"/>
    <col min="2763" max="2765" width="7.42578125" style="125" customWidth="1"/>
    <col min="2766" max="2769" width="5.42578125" style="125" customWidth="1"/>
    <col min="2770" max="2770" width="7" style="125" customWidth="1"/>
    <col min="2771" max="2771" width="6.140625" style="125" customWidth="1"/>
    <col min="2772" max="2773" width="5.85546875" style="125" customWidth="1"/>
    <col min="2774" max="2775" width="6.42578125" style="125" customWidth="1"/>
    <col min="2776" max="2776" width="5.85546875" style="125" customWidth="1"/>
    <col min="2777" max="2777" width="6.85546875" style="125" customWidth="1"/>
    <col min="2778" max="2779" width="8.42578125" style="125" customWidth="1"/>
    <col min="2780" max="2780" width="50.42578125" style="125" customWidth="1"/>
    <col min="2781" max="2790" width="4.42578125" style="125" customWidth="1"/>
    <col min="2791" max="2792" width="4.28515625" style="125" customWidth="1"/>
    <col min="2793" max="2980" width="4.28515625" style="125"/>
    <col min="2981" max="2981" width="5.85546875" style="125" customWidth="1"/>
    <col min="2982" max="2982" width="11.7109375" style="125" customWidth="1"/>
    <col min="2983" max="2989" width="6.42578125" style="125" customWidth="1"/>
    <col min="2990" max="2990" width="7.140625" style="125" customWidth="1"/>
    <col min="2991" max="2991" width="6.42578125" style="125" customWidth="1"/>
    <col min="2992" max="2992" width="5.7109375" style="125" customWidth="1"/>
    <col min="2993" max="2993" width="6.42578125" style="125" customWidth="1"/>
    <col min="2994" max="2994" width="5.85546875" style="125" customWidth="1"/>
    <col min="2995" max="2995" width="7" style="125" customWidth="1"/>
    <col min="2996" max="2996" width="6.7109375" style="125" customWidth="1"/>
    <col min="2997" max="2997" width="6.42578125" style="125" customWidth="1"/>
    <col min="2998" max="3000" width="8.140625" style="125" customWidth="1"/>
    <col min="3001" max="3007" width="10.42578125" style="125" customWidth="1"/>
    <col min="3008" max="3008" width="7" style="125" customWidth="1"/>
    <col min="3009" max="3009" width="6.85546875" style="125" customWidth="1"/>
    <col min="3010" max="3010" width="6.42578125" style="125" customWidth="1"/>
    <col min="3011" max="3011" width="6.85546875" style="125" customWidth="1"/>
    <col min="3012" max="3012" width="6.7109375" style="125" customWidth="1"/>
    <col min="3013" max="3013" width="6.42578125" style="125" customWidth="1"/>
    <col min="3014" max="3014" width="5.140625" style="125" customWidth="1"/>
    <col min="3015" max="3015" width="5.7109375" style="125" customWidth="1"/>
    <col min="3016" max="3016" width="5.42578125" style="125" customWidth="1"/>
    <col min="3017" max="3017" width="6.28515625" style="125" customWidth="1"/>
    <col min="3018" max="3018" width="5.140625" style="125" customWidth="1"/>
    <col min="3019" max="3021" width="7.42578125" style="125" customWidth="1"/>
    <col min="3022" max="3025" width="5.42578125" style="125" customWidth="1"/>
    <col min="3026" max="3026" width="7" style="125" customWidth="1"/>
    <col min="3027" max="3027" width="6.140625" style="125" customWidth="1"/>
    <col min="3028" max="3029" width="5.85546875" style="125" customWidth="1"/>
    <col min="3030" max="3031" width="6.42578125" style="125" customWidth="1"/>
    <col min="3032" max="3032" width="5.85546875" style="125" customWidth="1"/>
    <col min="3033" max="3033" width="6.85546875" style="125" customWidth="1"/>
    <col min="3034" max="3035" width="8.42578125" style="125" customWidth="1"/>
    <col min="3036" max="3036" width="50.42578125" style="125" customWidth="1"/>
    <col min="3037" max="3046" width="4.42578125" style="125" customWidth="1"/>
    <col min="3047" max="3048" width="4.28515625" style="125" customWidth="1"/>
    <col min="3049" max="3236" width="4.28515625" style="125"/>
    <col min="3237" max="3237" width="5.85546875" style="125" customWidth="1"/>
    <col min="3238" max="3238" width="11.7109375" style="125" customWidth="1"/>
    <col min="3239" max="3245" width="6.42578125" style="125" customWidth="1"/>
    <col min="3246" max="3246" width="7.140625" style="125" customWidth="1"/>
    <col min="3247" max="3247" width="6.42578125" style="125" customWidth="1"/>
    <col min="3248" max="3248" width="5.7109375" style="125" customWidth="1"/>
    <col min="3249" max="3249" width="6.42578125" style="125" customWidth="1"/>
    <col min="3250" max="3250" width="5.85546875" style="125" customWidth="1"/>
    <col min="3251" max="3251" width="7" style="125" customWidth="1"/>
    <col min="3252" max="3252" width="6.7109375" style="125" customWidth="1"/>
    <col min="3253" max="3253" width="6.42578125" style="125" customWidth="1"/>
    <col min="3254" max="3256" width="8.140625" style="125" customWidth="1"/>
    <col min="3257" max="3263" width="10.42578125" style="125" customWidth="1"/>
    <col min="3264" max="3264" width="7" style="125" customWidth="1"/>
    <col min="3265" max="3265" width="6.85546875" style="125" customWidth="1"/>
    <col min="3266" max="3266" width="6.42578125" style="125" customWidth="1"/>
    <col min="3267" max="3267" width="6.85546875" style="125" customWidth="1"/>
    <col min="3268" max="3268" width="6.7109375" style="125" customWidth="1"/>
    <col min="3269" max="3269" width="6.42578125" style="125" customWidth="1"/>
    <col min="3270" max="3270" width="5.140625" style="125" customWidth="1"/>
    <col min="3271" max="3271" width="5.7109375" style="125" customWidth="1"/>
    <col min="3272" max="3272" width="5.42578125" style="125" customWidth="1"/>
    <col min="3273" max="3273" width="6.28515625" style="125" customWidth="1"/>
    <col min="3274" max="3274" width="5.140625" style="125" customWidth="1"/>
    <col min="3275" max="3277" width="7.42578125" style="125" customWidth="1"/>
    <col min="3278" max="3281" width="5.42578125" style="125" customWidth="1"/>
    <col min="3282" max="3282" width="7" style="125" customWidth="1"/>
    <col min="3283" max="3283" width="6.140625" style="125" customWidth="1"/>
    <col min="3284" max="3285" width="5.85546875" style="125" customWidth="1"/>
    <col min="3286" max="3287" width="6.42578125" style="125" customWidth="1"/>
    <col min="3288" max="3288" width="5.85546875" style="125" customWidth="1"/>
    <col min="3289" max="3289" width="6.85546875" style="125" customWidth="1"/>
    <col min="3290" max="3291" width="8.42578125" style="125" customWidth="1"/>
    <col min="3292" max="3292" width="50.42578125" style="125" customWidth="1"/>
    <col min="3293" max="3302" width="4.42578125" style="125" customWidth="1"/>
    <col min="3303" max="3304" width="4.28515625" style="125" customWidth="1"/>
    <col min="3305" max="3492" width="4.28515625" style="125"/>
    <col min="3493" max="3493" width="5.85546875" style="125" customWidth="1"/>
    <col min="3494" max="3494" width="11.7109375" style="125" customWidth="1"/>
    <col min="3495" max="3501" width="6.42578125" style="125" customWidth="1"/>
    <col min="3502" max="3502" width="7.140625" style="125" customWidth="1"/>
    <col min="3503" max="3503" width="6.42578125" style="125" customWidth="1"/>
    <col min="3504" max="3504" width="5.7109375" style="125" customWidth="1"/>
    <col min="3505" max="3505" width="6.42578125" style="125" customWidth="1"/>
    <col min="3506" max="3506" width="5.85546875" style="125" customWidth="1"/>
    <col min="3507" max="3507" width="7" style="125" customWidth="1"/>
    <col min="3508" max="3508" width="6.7109375" style="125" customWidth="1"/>
    <col min="3509" max="3509" width="6.42578125" style="125" customWidth="1"/>
    <col min="3510" max="3512" width="8.140625" style="125" customWidth="1"/>
    <col min="3513" max="3519" width="10.42578125" style="125" customWidth="1"/>
    <col min="3520" max="3520" width="7" style="125" customWidth="1"/>
    <col min="3521" max="3521" width="6.85546875" style="125" customWidth="1"/>
    <col min="3522" max="3522" width="6.42578125" style="125" customWidth="1"/>
    <col min="3523" max="3523" width="6.85546875" style="125" customWidth="1"/>
    <col min="3524" max="3524" width="6.7109375" style="125" customWidth="1"/>
    <col min="3525" max="3525" width="6.42578125" style="125" customWidth="1"/>
    <col min="3526" max="3526" width="5.140625" style="125" customWidth="1"/>
    <col min="3527" max="3527" width="5.7109375" style="125" customWidth="1"/>
    <col min="3528" max="3528" width="5.42578125" style="125" customWidth="1"/>
    <col min="3529" max="3529" width="6.28515625" style="125" customWidth="1"/>
    <col min="3530" max="3530" width="5.140625" style="125" customWidth="1"/>
    <col min="3531" max="3533" width="7.42578125" style="125" customWidth="1"/>
    <col min="3534" max="3537" width="5.42578125" style="125" customWidth="1"/>
    <col min="3538" max="3538" width="7" style="125" customWidth="1"/>
    <col min="3539" max="3539" width="6.140625" style="125" customWidth="1"/>
    <col min="3540" max="3541" width="5.85546875" style="125" customWidth="1"/>
    <col min="3542" max="3543" width="6.42578125" style="125" customWidth="1"/>
    <col min="3544" max="3544" width="5.85546875" style="125" customWidth="1"/>
    <col min="3545" max="3545" width="6.85546875" style="125" customWidth="1"/>
    <col min="3546" max="3547" width="8.42578125" style="125" customWidth="1"/>
    <col min="3548" max="3548" width="50.42578125" style="125" customWidth="1"/>
    <col min="3549" max="3558" width="4.42578125" style="125" customWidth="1"/>
    <col min="3559" max="3560" width="4.28515625" style="125" customWidth="1"/>
    <col min="3561" max="3748" width="4.28515625" style="125"/>
    <col min="3749" max="3749" width="5.85546875" style="125" customWidth="1"/>
    <col min="3750" max="3750" width="11.7109375" style="125" customWidth="1"/>
    <col min="3751" max="3757" width="6.42578125" style="125" customWidth="1"/>
    <col min="3758" max="3758" width="7.140625" style="125" customWidth="1"/>
    <col min="3759" max="3759" width="6.42578125" style="125" customWidth="1"/>
    <col min="3760" max="3760" width="5.7109375" style="125" customWidth="1"/>
    <col min="3761" max="3761" width="6.42578125" style="125" customWidth="1"/>
    <col min="3762" max="3762" width="5.85546875" style="125" customWidth="1"/>
    <col min="3763" max="3763" width="7" style="125" customWidth="1"/>
    <col min="3764" max="3764" width="6.7109375" style="125" customWidth="1"/>
    <col min="3765" max="3765" width="6.42578125" style="125" customWidth="1"/>
    <col min="3766" max="3768" width="8.140625" style="125" customWidth="1"/>
    <col min="3769" max="3775" width="10.42578125" style="125" customWidth="1"/>
    <col min="3776" max="3776" width="7" style="125" customWidth="1"/>
    <col min="3777" max="3777" width="6.85546875" style="125" customWidth="1"/>
    <col min="3778" max="3778" width="6.42578125" style="125" customWidth="1"/>
    <col min="3779" max="3779" width="6.85546875" style="125" customWidth="1"/>
    <col min="3780" max="3780" width="6.7109375" style="125" customWidth="1"/>
    <col min="3781" max="3781" width="6.42578125" style="125" customWidth="1"/>
    <col min="3782" max="3782" width="5.140625" style="125" customWidth="1"/>
    <col min="3783" max="3783" width="5.7109375" style="125" customWidth="1"/>
    <col min="3784" max="3784" width="5.42578125" style="125" customWidth="1"/>
    <col min="3785" max="3785" width="6.28515625" style="125" customWidth="1"/>
    <col min="3786" max="3786" width="5.140625" style="125" customWidth="1"/>
    <col min="3787" max="3789" width="7.42578125" style="125" customWidth="1"/>
    <col min="3790" max="3793" width="5.42578125" style="125" customWidth="1"/>
    <col min="3794" max="3794" width="7" style="125" customWidth="1"/>
    <col min="3795" max="3795" width="6.140625" style="125" customWidth="1"/>
    <col min="3796" max="3797" width="5.85546875" style="125" customWidth="1"/>
    <col min="3798" max="3799" width="6.42578125" style="125" customWidth="1"/>
    <col min="3800" max="3800" width="5.85546875" style="125" customWidth="1"/>
    <col min="3801" max="3801" width="6.85546875" style="125" customWidth="1"/>
    <col min="3802" max="3803" width="8.42578125" style="125" customWidth="1"/>
    <col min="3804" max="3804" width="50.42578125" style="125" customWidth="1"/>
    <col min="3805" max="3814" width="4.42578125" style="125" customWidth="1"/>
    <col min="3815" max="3816" width="4.28515625" style="125" customWidth="1"/>
    <col min="3817" max="4004" width="4.28515625" style="125"/>
    <col min="4005" max="4005" width="5.85546875" style="125" customWidth="1"/>
    <col min="4006" max="4006" width="11.7109375" style="125" customWidth="1"/>
    <col min="4007" max="4013" width="6.42578125" style="125" customWidth="1"/>
    <col min="4014" max="4014" width="7.140625" style="125" customWidth="1"/>
    <col min="4015" max="4015" width="6.42578125" style="125" customWidth="1"/>
    <col min="4016" max="4016" width="5.7109375" style="125" customWidth="1"/>
    <col min="4017" max="4017" width="6.42578125" style="125" customWidth="1"/>
    <col min="4018" max="4018" width="5.85546875" style="125" customWidth="1"/>
    <col min="4019" max="4019" width="7" style="125" customWidth="1"/>
    <col min="4020" max="4020" width="6.7109375" style="125" customWidth="1"/>
    <col min="4021" max="4021" width="6.42578125" style="125" customWidth="1"/>
    <col min="4022" max="4024" width="8.140625" style="125" customWidth="1"/>
    <col min="4025" max="4031" width="10.42578125" style="125" customWidth="1"/>
    <col min="4032" max="4032" width="7" style="125" customWidth="1"/>
    <col min="4033" max="4033" width="6.85546875" style="125" customWidth="1"/>
    <col min="4034" max="4034" width="6.42578125" style="125" customWidth="1"/>
    <col min="4035" max="4035" width="6.85546875" style="125" customWidth="1"/>
    <col min="4036" max="4036" width="6.7109375" style="125" customWidth="1"/>
    <col min="4037" max="4037" width="6.42578125" style="125" customWidth="1"/>
    <col min="4038" max="4038" width="5.140625" style="125" customWidth="1"/>
    <col min="4039" max="4039" width="5.7109375" style="125" customWidth="1"/>
    <col min="4040" max="4040" width="5.42578125" style="125" customWidth="1"/>
    <col min="4041" max="4041" width="6.28515625" style="125" customWidth="1"/>
    <col min="4042" max="4042" width="5.140625" style="125" customWidth="1"/>
    <col min="4043" max="4045" width="7.42578125" style="125" customWidth="1"/>
    <col min="4046" max="4049" width="5.42578125" style="125" customWidth="1"/>
    <col min="4050" max="4050" width="7" style="125" customWidth="1"/>
    <col min="4051" max="4051" width="6.140625" style="125" customWidth="1"/>
    <col min="4052" max="4053" width="5.85546875" style="125" customWidth="1"/>
    <col min="4054" max="4055" width="6.42578125" style="125" customWidth="1"/>
    <col min="4056" max="4056" width="5.85546875" style="125" customWidth="1"/>
    <col min="4057" max="4057" width="6.85546875" style="125" customWidth="1"/>
    <col min="4058" max="4059" width="8.42578125" style="125" customWidth="1"/>
    <col min="4060" max="4060" width="50.42578125" style="125" customWidth="1"/>
    <col min="4061" max="4070" width="4.42578125" style="125" customWidth="1"/>
    <col min="4071" max="4072" width="4.28515625" style="125" customWidth="1"/>
    <col min="4073" max="4260" width="4.28515625" style="125"/>
    <col min="4261" max="4261" width="5.85546875" style="125" customWidth="1"/>
    <col min="4262" max="4262" width="11.7109375" style="125" customWidth="1"/>
    <col min="4263" max="4269" width="6.42578125" style="125" customWidth="1"/>
    <col min="4270" max="4270" width="7.140625" style="125" customWidth="1"/>
    <col min="4271" max="4271" width="6.42578125" style="125" customWidth="1"/>
    <col min="4272" max="4272" width="5.7109375" style="125" customWidth="1"/>
    <col min="4273" max="4273" width="6.42578125" style="125" customWidth="1"/>
    <col min="4274" max="4274" width="5.85546875" style="125" customWidth="1"/>
    <col min="4275" max="4275" width="7" style="125" customWidth="1"/>
    <col min="4276" max="4276" width="6.7109375" style="125" customWidth="1"/>
    <col min="4277" max="4277" width="6.42578125" style="125" customWidth="1"/>
    <col min="4278" max="4280" width="8.140625" style="125" customWidth="1"/>
    <col min="4281" max="4287" width="10.42578125" style="125" customWidth="1"/>
    <col min="4288" max="4288" width="7" style="125" customWidth="1"/>
    <col min="4289" max="4289" width="6.85546875" style="125" customWidth="1"/>
    <col min="4290" max="4290" width="6.42578125" style="125" customWidth="1"/>
    <col min="4291" max="4291" width="6.85546875" style="125" customWidth="1"/>
    <col min="4292" max="4292" width="6.7109375" style="125" customWidth="1"/>
    <col min="4293" max="4293" width="6.42578125" style="125" customWidth="1"/>
    <col min="4294" max="4294" width="5.140625" style="125" customWidth="1"/>
    <col min="4295" max="4295" width="5.7109375" style="125" customWidth="1"/>
    <col min="4296" max="4296" width="5.42578125" style="125" customWidth="1"/>
    <col min="4297" max="4297" width="6.28515625" style="125" customWidth="1"/>
    <col min="4298" max="4298" width="5.140625" style="125" customWidth="1"/>
    <col min="4299" max="4301" width="7.42578125" style="125" customWidth="1"/>
    <col min="4302" max="4305" width="5.42578125" style="125" customWidth="1"/>
    <col min="4306" max="4306" width="7" style="125" customWidth="1"/>
    <col min="4307" max="4307" width="6.140625" style="125" customWidth="1"/>
    <col min="4308" max="4309" width="5.85546875" style="125" customWidth="1"/>
    <col min="4310" max="4311" width="6.42578125" style="125" customWidth="1"/>
    <col min="4312" max="4312" width="5.85546875" style="125" customWidth="1"/>
    <col min="4313" max="4313" width="6.85546875" style="125" customWidth="1"/>
    <col min="4314" max="4315" width="8.42578125" style="125" customWidth="1"/>
    <col min="4316" max="4316" width="50.42578125" style="125" customWidth="1"/>
    <col min="4317" max="4326" width="4.42578125" style="125" customWidth="1"/>
    <col min="4327" max="4328" width="4.28515625" style="125" customWidth="1"/>
    <col min="4329" max="4516" width="4.28515625" style="125"/>
    <col min="4517" max="4517" width="5.85546875" style="125" customWidth="1"/>
    <col min="4518" max="4518" width="11.7109375" style="125" customWidth="1"/>
    <col min="4519" max="4525" width="6.42578125" style="125" customWidth="1"/>
    <col min="4526" max="4526" width="7.140625" style="125" customWidth="1"/>
    <col min="4527" max="4527" width="6.42578125" style="125" customWidth="1"/>
    <col min="4528" max="4528" width="5.7109375" style="125" customWidth="1"/>
    <col min="4529" max="4529" width="6.42578125" style="125" customWidth="1"/>
    <col min="4530" max="4530" width="5.85546875" style="125" customWidth="1"/>
    <col min="4531" max="4531" width="7" style="125" customWidth="1"/>
    <col min="4532" max="4532" width="6.7109375" style="125" customWidth="1"/>
    <col min="4533" max="4533" width="6.42578125" style="125" customWidth="1"/>
    <col min="4534" max="4536" width="8.140625" style="125" customWidth="1"/>
    <col min="4537" max="4543" width="10.42578125" style="125" customWidth="1"/>
    <col min="4544" max="4544" width="7" style="125" customWidth="1"/>
    <col min="4545" max="4545" width="6.85546875" style="125" customWidth="1"/>
    <col min="4546" max="4546" width="6.42578125" style="125" customWidth="1"/>
    <col min="4547" max="4547" width="6.85546875" style="125" customWidth="1"/>
    <col min="4548" max="4548" width="6.7109375" style="125" customWidth="1"/>
    <col min="4549" max="4549" width="6.42578125" style="125" customWidth="1"/>
    <col min="4550" max="4550" width="5.140625" style="125" customWidth="1"/>
    <col min="4551" max="4551" width="5.7109375" style="125" customWidth="1"/>
    <col min="4552" max="4552" width="5.42578125" style="125" customWidth="1"/>
    <col min="4553" max="4553" width="6.28515625" style="125" customWidth="1"/>
    <col min="4554" max="4554" width="5.140625" style="125" customWidth="1"/>
    <col min="4555" max="4557" width="7.42578125" style="125" customWidth="1"/>
    <col min="4558" max="4561" width="5.42578125" style="125" customWidth="1"/>
    <col min="4562" max="4562" width="7" style="125" customWidth="1"/>
    <col min="4563" max="4563" width="6.140625" style="125" customWidth="1"/>
    <col min="4564" max="4565" width="5.85546875" style="125" customWidth="1"/>
    <col min="4566" max="4567" width="6.42578125" style="125" customWidth="1"/>
    <col min="4568" max="4568" width="5.85546875" style="125" customWidth="1"/>
    <col min="4569" max="4569" width="6.85546875" style="125" customWidth="1"/>
    <col min="4570" max="4571" width="8.42578125" style="125" customWidth="1"/>
    <col min="4572" max="4572" width="50.42578125" style="125" customWidth="1"/>
    <col min="4573" max="4582" width="4.42578125" style="125" customWidth="1"/>
    <col min="4583" max="4584" width="4.28515625" style="125" customWidth="1"/>
    <col min="4585" max="4772" width="4.28515625" style="125"/>
    <col min="4773" max="4773" width="5.85546875" style="125" customWidth="1"/>
    <col min="4774" max="4774" width="11.7109375" style="125" customWidth="1"/>
    <col min="4775" max="4781" width="6.42578125" style="125" customWidth="1"/>
    <col min="4782" max="4782" width="7.140625" style="125" customWidth="1"/>
    <col min="4783" max="4783" width="6.42578125" style="125" customWidth="1"/>
    <col min="4784" max="4784" width="5.7109375" style="125" customWidth="1"/>
    <col min="4785" max="4785" width="6.42578125" style="125" customWidth="1"/>
    <col min="4786" max="4786" width="5.85546875" style="125" customWidth="1"/>
    <col min="4787" max="4787" width="7" style="125" customWidth="1"/>
    <col min="4788" max="4788" width="6.7109375" style="125" customWidth="1"/>
    <col min="4789" max="4789" width="6.42578125" style="125" customWidth="1"/>
    <col min="4790" max="4792" width="8.140625" style="125" customWidth="1"/>
    <col min="4793" max="4799" width="10.42578125" style="125" customWidth="1"/>
    <col min="4800" max="4800" width="7" style="125" customWidth="1"/>
    <col min="4801" max="4801" width="6.85546875" style="125" customWidth="1"/>
    <col min="4802" max="4802" width="6.42578125" style="125" customWidth="1"/>
    <col min="4803" max="4803" width="6.85546875" style="125" customWidth="1"/>
    <col min="4804" max="4804" width="6.7109375" style="125" customWidth="1"/>
    <col min="4805" max="4805" width="6.42578125" style="125" customWidth="1"/>
    <col min="4806" max="4806" width="5.140625" style="125" customWidth="1"/>
    <col min="4807" max="4807" width="5.7109375" style="125" customWidth="1"/>
    <col min="4808" max="4808" width="5.42578125" style="125" customWidth="1"/>
    <col min="4809" max="4809" width="6.28515625" style="125" customWidth="1"/>
    <col min="4810" max="4810" width="5.140625" style="125" customWidth="1"/>
    <col min="4811" max="4813" width="7.42578125" style="125" customWidth="1"/>
    <col min="4814" max="4817" width="5.42578125" style="125" customWidth="1"/>
    <col min="4818" max="4818" width="7" style="125" customWidth="1"/>
    <col min="4819" max="4819" width="6.140625" style="125" customWidth="1"/>
    <col min="4820" max="4821" width="5.85546875" style="125" customWidth="1"/>
    <col min="4822" max="4823" width="6.42578125" style="125" customWidth="1"/>
    <col min="4824" max="4824" width="5.85546875" style="125" customWidth="1"/>
    <col min="4825" max="4825" width="6.85546875" style="125" customWidth="1"/>
    <col min="4826" max="4827" width="8.42578125" style="125" customWidth="1"/>
    <col min="4828" max="4828" width="50.42578125" style="125" customWidth="1"/>
    <col min="4829" max="4838" width="4.42578125" style="125" customWidth="1"/>
    <col min="4839" max="4840" width="4.28515625" style="125" customWidth="1"/>
    <col min="4841" max="5028" width="4.28515625" style="125"/>
    <col min="5029" max="5029" width="5.85546875" style="125" customWidth="1"/>
    <col min="5030" max="5030" width="11.7109375" style="125" customWidth="1"/>
    <col min="5031" max="5037" width="6.42578125" style="125" customWidth="1"/>
    <col min="5038" max="5038" width="7.140625" style="125" customWidth="1"/>
    <col min="5039" max="5039" width="6.42578125" style="125" customWidth="1"/>
    <col min="5040" max="5040" width="5.7109375" style="125" customWidth="1"/>
    <col min="5041" max="5041" width="6.42578125" style="125" customWidth="1"/>
    <col min="5042" max="5042" width="5.85546875" style="125" customWidth="1"/>
    <col min="5043" max="5043" width="7" style="125" customWidth="1"/>
    <col min="5044" max="5044" width="6.7109375" style="125" customWidth="1"/>
    <col min="5045" max="5045" width="6.42578125" style="125" customWidth="1"/>
    <col min="5046" max="5048" width="8.140625" style="125" customWidth="1"/>
    <col min="5049" max="5055" width="10.42578125" style="125" customWidth="1"/>
    <col min="5056" max="5056" width="7" style="125" customWidth="1"/>
    <col min="5057" max="5057" width="6.85546875" style="125" customWidth="1"/>
    <col min="5058" max="5058" width="6.42578125" style="125" customWidth="1"/>
    <col min="5059" max="5059" width="6.85546875" style="125" customWidth="1"/>
    <col min="5060" max="5060" width="6.7109375" style="125" customWidth="1"/>
    <col min="5061" max="5061" width="6.42578125" style="125" customWidth="1"/>
    <col min="5062" max="5062" width="5.140625" style="125" customWidth="1"/>
    <col min="5063" max="5063" width="5.7109375" style="125" customWidth="1"/>
    <col min="5064" max="5064" width="5.42578125" style="125" customWidth="1"/>
    <col min="5065" max="5065" width="6.28515625" style="125" customWidth="1"/>
    <col min="5066" max="5066" width="5.140625" style="125" customWidth="1"/>
    <col min="5067" max="5069" width="7.42578125" style="125" customWidth="1"/>
    <col min="5070" max="5073" width="5.42578125" style="125" customWidth="1"/>
    <col min="5074" max="5074" width="7" style="125" customWidth="1"/>
    <col min="5075" max="5075" width="6.140625" style="125" customWidth="1"/>
    <col min="5076" max="5077" width="5.85546875" style="125" customWidth="1"/>
    <col min="5078" max="5079" width="6.42578125" style="125" customWidth="1"/>
    <col min="5080" max="5080" width="5.85546875" style="125" customWidth="1"/>
    <col min="5081" max="5081" width="6.85546875" style="125" customWidth="1"/>
    <col min="5082" max="5083" width="8.42578125" style="125" customWidth="1"/>
    <col min="5084" max="5084" width="50.42578125" style="125" customWidth="1"/>
    <col min="5085" max="5094" width="4.42578125" style="125" customWidth="1"/>
    <col min="5095" max="5096" width="4.28515625" style="125" customWidth="1"/>
    <col min="5097" max="5284" width="4.28515625" style="125"/>
    <col min="5285" max="5285" width="5.85546875" style="125" customWidth="1"/>
    <col min="5286" max="5286" width="11.7109375" style="125" customWidth="1"/>
    <col min="5287" max="5293" width="6.42578125" style="125" customWidth="1"/>
    <col min="5294" max="5294" width="7.140625" style="125" customWidth="1"/>
    <col min="5295" max="5295" width="6.42578125" style="125" customWidth="1"/>
    <col min="5296" max="5296" width="5.7109375" style="125" customWidth="1"/>
    <col min="5297" max="5297" width="6.42578125" style="125" customWidth="1"/>
    <col min="5298" max="5298" width="5.85546875" style="125" customWidth="1"/>
    <col min="5299" max="5299" width="7" style="125" customWidth="1"/>
    <col min="5300" max="5300" width="6.7109375" style="125" customWidth="1"/>
    <col min="5301" max="5301" width="6.42578125" style="125" customWidth="1"/>
    <col min="5302" max="5304" width="8.140625" style="125" customWidth="1"/>
    <col min="5305" max="5311" width="10.42578125" style="125" customWidth="1"/>
    <col min="5312" max="5312" width="7" style="125" customWidth="1"/>
    <col min="5313" max="5313" width="6.85546875" style="125" customWidth="1"/>
    <col min="5314" max="5314" width="6.42578125" style="125" customWidth="1"/>
    <col min="5315" max="5315" width="6.85546875" style="125" customWidth="1"/>
    <col min="5316" max="5316" width="6.7109375" style="125" customWidth="1"/>
    <col min="5317" max="5317" width="6.42578125" style="125" customWidth="1"/>
    <col min="5318" max="5318" width="5.140625" style="125" customWidth="1"/>
    <col min="5319" max="5319" width="5.7109375" style="125" customWidth="1"/>
    <col min="5320" max="5320" width="5.42578125" style="125" customWidth="1"/>
    <col min="5321" max="5321" width="6.28515625" style="125" customWidth="1"/>
    <col min="5322" max="5322" width="5.140625" style="125" customWidth="1"/>
    <col min="5323" max="5325" width="7.42578125" style="125" customWidth="1"/>
    <col min="5326" max="5329" width="5.42578125" style="125" customWidth="1"/>
    <col min="5330" max="5330" width="7" style="125" customWidth="1"/>
    <col min="5331" max="5331" width="6.140625" style="125" customWidth="1"/>
    <col min="5332" max="5333" width="5.85546875" style="125" customWidth="1"/>
    <col min="5334" max="5335" width="6.42578125" style="125" customWidth="1"/>
    <col min="5336" max="5336" width="5.85546875" style="125" customWidth="1"/>
    <col min="5337" max="5337" width="6.85546875" style="125" customWidth="1"/>
    <col min="5338" max="5339" width="8.42578125" style="125" customWidth="1"/>
    <col min="5340" max="5340" width="50.42578125" style="125" customWidth="1"/>
    <col min="5341" max="5350" width="4.42578125" style="125" customWidth="1"/>
    <col min="5351" max="5352" width="4.28515625" style="125" customWidth="1"/>
    <col min="5353" max="5540" width="4.28515625" style="125"/>
    <col min="5541" max="5541" width="5.85546875" style="125" customWidth="1"/>
    <col min="5542" max="5542" width="11.7109375" style="125" customWidth="1"/>
    <col min="5543" max="5549" width="6.42578125" style="125" customWidth="1"/>
    <col min="5550" max="5550" width="7.140625" style="125" customWidth="1"/>
    <col min="5551" max="5551" width="6.42578125" style="125" customWidth="1"/>
    <col min="5552" max="5552" width="5.7109375" style="125" customWidth="1"/>
    <col min="5553" max="5553" width="6.42578125" style="125" customWidth="1"/>
    <col min="5554" max="5554" width="5.85546875" style="125" customWidth="1"/>
    <col min="5555" max="5555" width="7" style="125" customWidth="1"/>
    <col min="5556" max="5556" width="6.7109375" style="125" customWidth="1"/>
    <col min="5557" max="5557" width="6.42578125" style="125" customWidth="1"/>
    <col min="5558" max="5560" width="8.140625" style="125" customWidth="1"/>
    <col min="5561" max="5567" width="10.42578125" style="125" customWidth="1"/>
    <col min="5568" max="5568" width="7" style="125" customWidth="1"/>
    <col min="5569" max="5569" width="6.85546875" style="125" customWidth="1"/>
    <col min="5570" max="5570" width="6.42578125" style="125" customWidth="1"/>
    <col min="5571" max="5571" width="6.85546875" style="125" customWidth="1"/>
    <col min="5572" max="5572" width="6.7109375" style="125" customWidth="1"/>
    <col min="5573" max="5573" width="6.42578125" style="125" customWidth="1"/>
    <col min="5574" max="5574" width="5.140625" style="125" customWidth="1"/>
    <col min="5575" max="5575" width="5.7109375" style="125" customWidth="1"/>
    <col min="5576" max="5576" width="5.42578125" style="125" customWidth="1"/>
    <col min="5577" max="5577" width="6.28515625" style="125" customWidth="1"/>
    <col min="5578" max="5578" width="5.140625" style="125" customWidth="1"/>
    <col min="5579" max="5581" width="7.42578125" style="125" customWidth="1"/>
    <col min="5582" max="5585" width="5.42578125" style="125" customWidth="1"/>
    <col min="5586" max="5586" width="7" style="125" customWidth="1"/>
    <col min="5587" max="5587" width="6.140625" style="125" customWidth="1"/>
    <col min="5588" max="5589" width="5.85546875" style="125" customWidth="1"/>
    <col min="5590" max="5591" width="6.42578125" style="125" customWidth="1"/>
    <col min="5592" max="5592" width="5.85546875" style="125" customWidth="1"/>
    <col min="5593" max="5593" width="6.85546875" style="125" customWidth="1"/>
    <col min="5594" max="5595" width="8.42578125" style="125" customWidth="1"/>
    <col min="5596" max="5596" width="50.42578125" style="125" customWidth="1"/>
    <col min="5597" max="5606" width="4.42578125" style="125" customWidth="1"/>
    <col min="5607" max="5608" width="4.28515625" style="125" customWidth="1"/>
    <col min="5609" max="5796" width="4.28515625" style="125"/>
    <col min="5797" max="5797" width="5.85546875" style="125" customWidth="1"/>
    <col min="5798" max="5798" width="11.7109375" style="125" customWidth="1"/>
    <col min="5799" max="5805" width="6.42578125" style="125" customWidth="1"/>
    <col min="5806" max="5806" width="7.140625" style="125" customWidth="1"/>
    <col min="5807" max="5807" width="6.42578125" style="125" customWidth="1"/>
    <col min="5808" max="5808" width="5.7109375" style="125" customWidth="1"/>
    <col min="5809" max="5809" width="6.42578125" style="125" customWidth="1"/>
    <col min="5810" max="5810" width="5.85546875" style="125" customWidth="1"/>
    <col min="5811" max="5811" width="7" style="125" customWidth="1"/>
    <col min="5812" max="5812" width="6.7109375" style="125" customWidth="1"/>
    <col min="5813" max="5813" width="6.42578125" style="125" customWidth="1"/>
    <col min="5814" max="5816" width="8.140625" style="125" customWidth="1"/>
    <col min="5817" max="5823" width="10.42578125" style="125" customWidth="1"/>
    <col min="5824" max="5824" width="7" style="125" customWidth="1"/>
    <col min="5825" max="5825" width="6.85546875" style="125" customWidth="1"/>
    <col min="5826" max="5826" width="6.42578125" style="125" customWidth="1"/>
    <col min="5827" max="5827" width="6.85546875" style="125" customWidth="1"/>
    <col min="5828" max="5828" width="6.7109375" style="125" customWidth="1"/>
    <col min="5829" max="5829" width="6.42578125" style="125" customWidth="1"/>
    <col min="5830" max="5830" width="5.140625" style="125" customWidth="1"/>
    <col min="5831" max="5831" width="5.7109375" style="125" customWidth="1"/>
    <col min="5832" max="5832" width="5.42578125" style="125" customWidth="1"/>
    <col min="5833" max="5833" width="6.28515625" style="125" customWidth="1"/>
    <col min="5834" max="5834" width="5.140625" style="125" customWidth="1"/>
    <col min="5835" max="5837" width="7.42578125" style="125" customWidth="1"/>
    <col min="5838" max="5841" width="5.42578125" style="125" customWidth="1"/>
    <col min="5842" max="5842" width="7" style="125" customWidth="1"/>
    <col min="5843" max="5843" width="6.140625" style="125" customWidth="1"/>
    <col min="5844" max="5845" width="5.85546875" style="125" customWidth="1"/>
    <col min="5846" max="5847" width="6.42578125" style="125" customWidth="1"/>
    <col min="5848" max="5848" width="5.85546875" style="125" customWidth="1"/>
    <col min="5849" max="5849" width="6.85546875" style="125" customWidth="1"/>
    <col min="5850" max="5851" width="8.42578125" style="125" customWidth="1"/>
    <col min="5852" max="5852" width="50.42578125" style="125" customWidth="1"/>
    <col min="5853" max="5862" width="4.42578125" style="125" customWidth="1"/>
    <col min="5863" max="5864" width="4.28515625" style="125" customWidth="1"/>
    <col min="5865" max="6052" width="4.28515625" style="125"/>
    <col min="6053" max="6053" width="5.85546875" style="125" customWidth="1"/>
    <col min="6054" max="6054" width="11.7109375" style="125" customWidth="1"/>
    <col min="6055" max="6061" width="6.42578125" style="125" customWidth="1"/>
    <col min="6062" max="6062" width="7.140625" style="125" customWidth="1"/>
    <col min="6063" max="6063" width="6.42578125" style="125" customWidth="1"/>
    <col min="6064" max="6064" width="5.7109375" style="125" customWidth="1"/>
    <col min="6065" max="6065" width="6.42578125" style="125" customWidth="1"/>
    <col min="6066" max="6066" width="5.85546875" style="125" customWidth="1"/>
    <col min="6067" max="6067" width="7" style="125" customWidth="1"/>
    <col min="6068" max="6068" width="6.7109375" style="125" customWidth="1"/>
    <col min="6069" max="6069" width="6.42578125" style="125" customWidth="1"/>
    <col min="6070" max="6072" width="8.140625" style="125" customWidth="1"/>
    <col min="6073" max="6079" width="10.42578125" style="125" customWidth="1"/>
    <col min="6080" max="6080" width="7" style="125" customWidth="1"/>
    <col min="6081" max="6081" width="6.85546875" style="125" customWidth="1"/>
    <col min="6082" max="6082" width="6.42578125" style="125" customWidth="1"/>
    <col min="6083" max="6083" width="6.85546875" style="125" customWidth="1"/>
    <col min="6084" max="6084" width="6.7109375" style="125" customWidth="1"/>
    <col min="6085" max="6085" width="6.42578125" style="125" customWidth="1"/>
    <col min="6086" max="6086" width="5.140625" style="125" customWidth="1"/>
    <col min="6087" max="6087" width="5.7109375" style="125" customWidth="1"/>
    <col min="6088" max="6088" width="5.42578125" style="125" customWidth="1"/>
    <col min="6089" max="6089" width="6.28515625" style="125" customWidth="1"/>
    <col min="6090" max="6090" width="5.140625" style="125" customWidth="1"/>
    <col min="6091" max="6093" width="7.42578125" style="125" customWidth="1"/>
    <col min="6094" max="6097" width="5.42578125" style="125" customWidth="1"/>
    <col min="6098" max="6098" width="7" style="125" customWidth="1"/>
    <col min="6099" max="6099" width="6.140625" style="125" customWidth="1"/>
    <col min="6100" max="6101" width="5.85546875" style="125" customWidth="1"/>
    <col min="6102" max="6103" width="6.42578125" style="125" customWidth="1"/>
    <col min="6104" max="6104" width="5.85546875" style="125" customWidth="1"/>
    <col min="6105" max="6105" width="6.85546875" style="125" customWidth="1"/>
    <col min="6106" max="6107" width="8.42578125" style="125" customWidth="1"/>
    <col min="6108" max="6108" width="50.42578125" style="125" customWidth="1"/>
    <col min="6109" max="6118" width="4.42578125" style="125" customWidth="1"/>
    <col min="6119" max="6120" width="4.28515625" style="125" customWidth="1"/>
    <col min="6121" max="6308" width="4.28515625" style="125"/>
    <col min="6309" max="6309" width="5.85546875" style="125" customWidth="1"/>
    <col min="6310" max="6310" width="11.7109375" style="125" customWidth="1"/>
    <col min="6311" max="6317" width="6.42578125" style="125" customWidth="1"/>
    <col min="6318" max="6318" width="7.140625" style="125" customWidth="1"/>
    <col min="6319" max="6319" width="6.42578125" style="125" customWidth="1"/>
    <col min="6320" max="6320" width="5.7109375" style="125" customWidth="1"/>
    <col min="6321" max="6321" width="6.42578125" style="125" customWidth="1"/>
    <col min="6322" max="6322" width="5.85546875" style="125" customWidth="1"/>
    <col min="6323" max="6323" width="7" style="125" customWidth="1"/>
    <col min="6324" max="6324" width="6.7109375" style="125" customWidth="1"/>
    <col min="6325" max="6325" width="6.42578125" style="125" customWidth="1"/>
    <col min="6326" max="6328" width="8.140625" style="125" customWidth="1"/>
    <col min="6329" max="6335" width="10.42578125" style="125" customWidth="1"/>
    <col min="6336" max="6336" width="7" style="125" customWidth="1"/>
    <col min="6337" max="6337" width="6.85546875" style="125" customWidth="1"/>
    <col min="6338" max="6338" width="6.42578125" style="125" customWidth="1"/>
    <col min="6339" max="6339" width="6.85546875" style="125" customWidth="1"/>
    <col min="6340" max="6340" width="6.7109375" style="125" customWidth="1"/>
    <col min="6341" max="6341" width="6.42578125" style="125" customWidth="1"/>
    <col min="6342" max="6342" width="5.140625" style="125" customWidth="1"/>
    <col min="6343" max="6343" width="5.7109375" style="125" customWidth="1"/>
    <col min="6344" max="6344" width="5.42578125" style="125" customWidth="1"/>
    <col min="6345" max="6345" width="6.28515625" style="125" customWidth="1"/>
    <col min="6346" max="6346" width="5.140625" style="125" customWidth="1"/>
    <col min="6347" max="6349" width="7.42578125" style="125" customWidth="1"/>
    <col min="6350" max="6353" width="5.42578125" style="125" customWidth="1"/>
    <col min="6354" max="6354" width="7" style="125" customWidth="1"/>
    <col min="6355" max="6355" width="6.140625" style="125" customWidth="1"/>
    <col min="6356" max="6357" width="5.85546875" style="125" customWidth="1"/>
    <col min="6358" max="6359" width="6.42578125" style="125" customWidth="1"/>
    <col min="6360" max="6360" width="5.85546875" style="125" customWidth="1"/>
    <col min="6361" max="6361" width="6.85546875" style="125" customWidth="1"/>
    <col min="6362" max="6363" width="8.42578125" style="125" customWidth="1"/>
    <col min="6364" max="6364" width="50.42578125" style="125" customWidth="1"/>
    <col min="6365" max="6374" width="4.42578125" style="125" customWidth="1"/>
    <col min="6375" max="6376" width="4.28515625" style="125" customWidth="1"/>
    <col min="6377" max="6564" width="4.28515625" style="125"/>
    <col min="6565" max="6565" width="5.85546875" style="125" customWidth="1"/>
    <col min="6566" max="6566" width="11.7109375" style="125" customWidth="1"/>
    <col min="6567" max="6573" width="6.42578125" style="125" customWidth="1"/>
    <col min="6574" max="6574" width="7.140625" style="125" customWidth="1"/>
    <col min="6575" max="6575" width="6.42578125" style="125" customWidth="1"/>
    <col min="6576" max="6576" width="5.7109375" style="125" customWidth="1"/>
    <col min="6577" max="6577" width="6.42578125" style="125" customWidth="1"/>
    <col min="6578" max="6578" width="5.85546875" style="125" customWidth="1"/>
    <col min="6579" max="6579" width="7" style="125" customWidth="1"/>
    <col min="6580" max="6580" width="6.7109375" style="125" customWidth="1"/>
    <col min="6581" max="6581" width="6.42578125" style="125" customWidth="1"/>
    <col min="6582" max="6584" width="8.140625" style="125" customWidth="1"/>
    <col min="6585" max="6591" width="10.42578125" style="125" customWidth="1"/>
    <col min="6592" max="6592" width="7" style="125" customWidth="1"/>
    <col min="6593" max="6593" width="6.85546875" style="125" customWidth="1"/>
    <col min="6594" max="6594" width="6.42578125" style="125" customWidth="1"/>
    <col min="6595" max="6595" width="6.85546875" style="125" customWidth="1"/>
    <col min="6596" max="6596" width="6.7109375" style="125" customWidth="1"/>
    <col min="6597" max="6597" width="6.42578125" style="125" customWidth="1"/>
    <col min="6598" max="6598" width="5.140625" style="125" customWidth="1"/>
    <col min="6599" max="6599" width="5.7109375" style="125" customWidth="1"/>
    <col min="6600" max="6600" width="5.42578125" style="125" customWidth="1"/>
    <col min="6601" max="6601" width="6.28515625" style="125" customWidth="1"/>
    <col min="6602" max="6602" width="5.140625" style="125" customWidth="1"/>
    <col min="6603" max="6605" width="7.42578125" style="125" customWidth="1"/>
    <col min="6606" max="6609" width="5.42578125" style="125" customWidth="1"/>
    <col min="6610" max="6610" width="7" style="125" customWidth="1"/>
    <col min="6611" max="6611" width="6.140625" style="125" customWidth="1"/>
    <col min="6612" max="6613" width="5.85546875" style="125" customWidth="1"/>
    <col min="6614" max="6615" width="6.42578125" style="125" customWidth="1"/>
    <col min="6616" max="6616" width="5.85546875" style="125" customWidth="1"/>
    <col min="6617" max="6617" width="6.85546875" style="125" customWidth="1"/>
    <col min="6618" max="6619" width="8.42578125" style="125" customWidth="1"/>
    <col min="6620" max="6620" width="50.42578125" style="125" customWidth="1"/>
    <col min="6621" max="6630" width="4.42578125" style="125" customWidth="1"/>
    <col min="6631" max="6632" width="4.28515625" style="125" customWidth="1"/>
    <col min="6633" max="6820" width="4.28515625" style="125"/>
    <col min="6821" max="6821" width="5.85546875" style="125" customWidth="1"/>
    <col min="6822" max="6822" width="11.7109375" style="125" customWidth="1"/>
    <col min="6823" max="6829" width="6.42578125" style="125" customWidth="1"/>
    <col min="6830" max="6830" width="7.140625" style="125" customWidth="1"/>
    <col min="6831" max="6831" width="6.42578125" style="125" customWidth="1"/>
    <col min="6832" max="6832" width="5.7109375" style="125" customWidth="1"/>
    <col min="6833" max="6833" width="6.42578125" style="125" customWidth="1"/>
    <col min="6834" max="6834" width="5.85546875" style="125" customWidth="1"/>
    <col min="6835" max="6835" width="7" style="125" customWidth="1"/>
    <col min="6836" max="6836" width="6.7109375" style="125" customWidth="1"/>
    <col min="6837" max="6837" width="6.42578125" style="125" customWidth="1"/>
    <col min="6838" max="6840" width="8.140625" style="125" customWidth="1"/>
    <col min="6841" max="6847" width="10.42578125" style="125" customWidth="1"/>
    <col min="6848" max="6848" width="7" style="125" customWidth="1"/>
    <col min="6849" max="6849" width="6.85546875" style="125" customWidth="1"/>
    <col min="6850" max="6850" width="6.42578125" style="125" customWidth="1"/>
    <col min="6851" max="6851" width="6.85546875" style="125" customWidth="1"/>
    <col min="6852" max="6852" width="6.7109375" style="125" customWidth="1"/>
    <col min="6853" max="6853" width="6.42578125" style="125" customWidth="1"/>
    <col min="6854" max="6854" width="5.140625" style="125" customWidth="1"/>
    <col min="6855" max="6855" width="5.7109375" style="125" customWidth="1"/>
    <col min="6856" max="6856" width="5.42578125" style="125" customWidth="1"/>
    <col min="6857" max="6857" width="6.28515625" style="125" customWidth="1"/>
    <col min="6858" max="6858" width="5.140625" style="125" customWidth="1"/>
    <col min="6859" max="6861" width="7.42578125" style="125" customWidth="1"/>
    <col min="6862" max="6865" width="5.42578125" style="125" customWidth="1"/>
    <col min="6866" max="6866" width="7" style="125" customWidth="1"/>
    <col min="6867" max="6867" width="6.140625" style="125" customWidth="1"/>
    <col min="6868" max="6869" width="5.85546875" style="125" customWidth="1"/>
    <col min="6870" max="6871" width="6.42578125" style="125" customWidth="1"/>
    <col min="6872" max="6872" width="5.85546875" style="125" customWidth="1"/>
    <col min="6873" max="6873" width="6.85546875" style="125" customWidth="1"/>
    <col min="6874" max="6875" width="8.42578125" style="125" customWidth="1"/>
    <col min="6876" max="6876" width="50.42578125" style="125" customWidth="1"/>
    <col min="6877" max="6886" width="4.42578125" style="125" customWidth="1"/>
    <col min="6887" max="6888" width="4.28515625" style="125" customWidth="1"/>
    <col min="6889" max="7076" width="4.28515625" style="125"/>
    <col min="7077" max="7077" width="5.85546875" style="125" customWidth="1"/>
    <col min="7078" max="7078" width="11.7109375" style="125" customWidth="1"/>
    <col min="7079" max="7085" width="6.42578125" style="125" customWidth="1"/>
    <col min="7086" max="7086" width="7.140625" style="125" customWidth="1"/>
    <col min="7087" max="7087" width="6.42578125" style="125" customWidth="1"/>
    <col min="7088" max="7088" width="5.7109375" style="125" customWidth="1"/>
    <col min="7089" max="7089" width="6.42578125" style="125" customWidth="1"/>
    <col min="7090" max="7090" width="5.85546875" style="125" customWidth="1"/>
    <col min="7091" max="7091" width="7" style="125" customWidth="1"/>
    <col min="7092" max="7092" width="6.7109375" style="125" customWidth="1"/>
    <col min="7093" max="7093" width="6.42578125" style="125" customWidth="1"/>
    <col min="7094" max="7096" width="8.140625" style="125" customWidth="1"/>
    <col min="7097" max="7103" width="10.42578125" style="125" customWidth="1"/>
    <col min="7104" max="7104" width="7" style="125" customWidth="1"/>
    <col min="7105" max="7105" width="6.85546875" style="125" customWidth="1"/>
    <col min="7106" max="7106" width="6.42578125" style="125" customWidth="1"/>
    <col min="7107" max="7107" width="6.85546875" style="125" customWidth="1"/>
    <col min="7108" max="7108" width="6.7109375" style="125" customWidth="1"/>
    <col min="7109" max="7109" width="6.42578125" style="125" customWidth="1"/>
    <col min="7110" max="7110" width="5.140625" style="125" customWidth="1"/>
    <col min="7111" max="7111" width="5.7109375" style="125" customWidth="1"/>
    <col min="7112" max="7112" width="5.42578125" style="125" customWidth="1"/>
    <col min="7113" max="7113" width="6.28515625" style="125" customWidth="1"/>
    <col min="7114" max="7114" width="5.140625" style="125" customWidth="1"/>
    <col min="7115" max="7117" width="7.42578125" style="125" customWidth="1"/>
    <col min="7118" max="7121" width="5.42578125" style="125" customWidth="1"/>
    <col min="7122" max="7122" width="7" style="125" customWidth="1"/>
    <col min="7123" max="7123" width="6.140625" style="125" customWidth="1"/>
    <col min="7124" max="7125" width="5.85546875" style="125" customWidth="1"/>
    <col min="7126" max="7127" width="6.42578125" style="125" customWidth="1"/>
    <col min="7128" max="7128" width="5.85546875" style="125" customWidth="1"/>
    <col min="7129" max="7129" width="6.85546875" style="125" customWidth="1"/>
    <col min="7130" max="7131" width="8.42578125" style="125" customWidth="1"/>
    <col min="7132" max="7132" width="50.42578125" style="125" customWidth="1"/>
    <col min="7133" max="7142" width="4.42578125" style="125" customWidth="1"/>
    <col min="7143" max="7144" width="4.28515625" style="125" customWidth="1"/>
    <col min="7145" max="7332" width="4.28515625" style="125"/>
    <col min="7333" max="7333" width="5.85546875" style="125" customWidth="1"/>
    <col min="7334" max="7334" width="11.7109375" style="125" customWidth="1"/>
    <col min="7335" max="7341" width="6.42578125" style="125" customWidth="1"/>
    <col min="7342" max="7342" width="7.140625" style="125" customWidth="1"/>
    <col min="7343" max="7343" width="6.42578125" style="125" customWidth="1"/>
    <col min="7344" max="7344" width="5.7109375" style="125" customWidth="1"/>
    <col min="7345" max="7345" width="6.42578125" style="125" customWidth="1"/>
    <col min="7346" max="7346" width="5.85546875" style="125" customWidth="1"/>
    <col min="7347" max="7347" width="7" style="125" customWidth="1"/>
    <col min="7348" max="7348" width="6.7109375" style="125" customWidth="1"/>
    <col min="7349" max="7349" width="6.42578125" style="125" customWidth="1"/>
    <col min="7350" max="7352" width="8.140625" style="125" customWidth="1"/>
    <col min="7353" max="7359" width="10.42578125" style="125" customWidth="1"/>
    <col min="7360" max="7360" width="7" style="125" customWidth="1"/>
    <col min="7361" max="7361" width="6.85546875" style="125" customWidth="1"/>
    <col min="7362" max="7362" width="6.42578125" style="125" customWidth="1"/>
    <col min="7363" max="7363" width="6.85546875" style="125" customWidth="1"/>
    <col min="7364" max="7364" width="6.7109375" style="125" customWidth="1"/>
    <col min="7365" max="7365" width="6.42578125" style="125" customWidth="1"/>
    <col min="7366" max="7366" width="5.140625" style="125" customWidth="1"/>
    <col min="7367" max="7367" width="5.7109375" style="125" customWidth="1"/>
    <col min="7368" max="7368" width="5.42578125" style="125" customWidth="1"/>
    <col min="7369" max="7369" width="6.28515625" style="125" customWidth="1"/>
    <col min="7370" max="7370" width="5.140625" style="125" customWidth="1"/>
    <col min="7371" max="7373" width="7.42578125" style="125" customWidth="1"/>
    <col min="7374" max="7377" width="5.42578125" style="125" customWidth="1"/>
    <col min="7378" max="7378" width="7" style="125" customWidth="1"/>
    <col min="7379" max="7379" width="6.140625" style="125" customWidth="1"/>
    <col min="7380" max="7381" width="5.85546875" style="125" customWidth="1"/>
    <col min="7382" max="7383" width="6.42578125" style="125" customWidth="1"/>
    <col min="7384" max="7384" width="5.85546875" style="125" customWidth="1"/>
    <col min="7385" max="7385" width="6.85546875" style="125" customWidth="1"/>
    <col min="7386" max="7387" width="8.42578125" style="125" customWidth="1"/>
    <col min="7388" max="7388" width="50.42578125" style="125" customWidth="1"/>
    <col min="7389" max="7398" width="4.42578125" style="125" customWidth="1"/>
    <col min="7399" max="7400" width="4.28515625" style="125" customWidth="1"/>
    <col min="7401" max="7588" width="4.28515625" style="125"/>
    <col min="7589" max="7589" width="5.85546875" style="125" customWidth="1"/>
    <col min="7590" max="7590" width="11.7109375" style="125" customWidth="1"/>
    <col min="7591" max="7597" width="6.42578125" style="125" customWidth="1"/>
    <col min="7598" max="7598" width="7.140625" style="125" customWidth="1"/>
    <col min="7599" max="7599" width="6.42578125" style="125" customWidth="1"/>
    <col min="7600" max="7600" width="5.7109375" style="125" customWidth="1"/>
    <col min="7601" max="7601" width="6.42578125" style="125" customWidth="1"/>
    <col min="7602" max="7602" width="5.85546875" style="125" customWidth="1"/>
    <col min="7603" max="7603" width="7" style="125" customWidth="1"/>
    <col min="7604" max="7604" width="6.7109375" style="125" customWidth="1"/>
    <col min="7605" max="7605" width="6.42578125" style="125" customWidth="1"/>
    <col min="7606" max="7608" width="8.140625" style="125" customWidth="1"/>
    <col min="7609" max="7615" width="10.42578125" style="125" customWidth="1"/>
    <col min="7616" max="7616" width="7" style="125" customWidth="1"/>
    <col min="7617" max="7617" width="6.85546875" style="125" customWidth="1"/>
    <col min="7618" max="7618" width="6.42578125" style="125" customWidth="1"/>
    <col min="7619" max="7619" width="6.85546875" style="125" customWidth="1"/>
    <col min="7620" max="7620" width="6.7109375" style="125" customWidth="1"/>
    <col min="7621" max="7621" width="6.42578125" style="125" customWidth="1"/>
    <col min="7622" max="7622" width="5.140625" style="125" customWidth="1"/>
    <col min="7623" max="7623" width="5.7109375" style="125" customWidth="1"/>
    <col min="7624" max="7624" width="5.42578125" style="125" customWidth="1"/>
    <col min="7625" max="7625" width="6.28515625" style="125" customWidth="1"/>
    <col min="7626" max="7626" width="5.140625" style="125" customWidth="1"/>
    <col min="7627" max="7629" width="7.42578125" style="125" customWidth="1"/>
    <col min="7630" max="7633" width="5.42578125" style="125" customWidth="1"/>
    <col min="7634" max="7634" width="7" style="125" customWidth="1"/>
    <col min="7635" max="7635" width="6.140625" style="125" customWidth="1"/>
    <col min="7636" max="7637" width="5.85546875" style="125" customWidth="1"/>
    <col min="7638" max="7639" width="6.42578125" style="125" customWidth="1"/>
    <col min="7640" max="7640" width="5.85546875" style="125" customWidth="1"/>
    <col min="7641" max="7641" width="6.85546875" style="125" customWidth="1"/>
    <col min="7642" max="7643" width="8.42578125" style="125" customWidth="1"/>
    <col min="7644" max="7644" width="50.42578125" style="125" customWidth="1"/>
    <col min="7645" max="7654" width="4.42578125" style="125" customWidth="1"/>
    <col min="7655" max="7656" width="4.28515625" style="125" customWidth="1"/>
    <col min="7657" max="7844" width="4.28515625" style="125"/>
    <col min="7845" max="7845" width="5.85546875" style="125" customWidth="1"/>
    <col min="7846" max="7846" width="11.7109375" style="125" customWidth="1"/>
    <col min="7847" max="7853" width="6.42578125" style="125" customWidth="1"/>
    <col min="7854" max="7854" width="7.140625" style="125" customWidth="1"/>
    <col min="7855" max="7855" width="6.42578125" style="125" customWidth="1"/>
    <col min="7856" max="7856" width="5.7109375" style="125" customWidth="1"/>
    <col min="7857" max="7857" width="6.42578125" style="125" customWidth="1"/>
    <col min="7858" max="7858" width="5.85546875" style="125" customWidth="1"/>
    <col min="7859" max="7859" width="7" style="125" customWidth="1"/>
    <col min="7860" max="7860" width="6.7109375" style="125" customWidth="1"/>
    <col min="7861" max="7861" width="6.42578125" style="125" customWidth="1"/>
    <col min="7862" max="7864" width="8.140625" style="125" customWidth="1"/>
    <col min="7865" max="7871" width="10.42578125" style="125" customWidth="1"/>
    <col min="7872" max="7872" width="7" style="125" customWidth="1"/>
    <col min="7873" max="7873" width="6.85546875" style="125" customWidth="1"/>
    <col min="7874" max="7874" width="6.42578125" style="125" customWidth="1"/>
    <col min="7875" max="7875" width="6.85546875" style="125" customWidth="1"/>
    <col min="7876" max="7876" width="6.7109375" style="125" customWidth="1"/>
    <col min="7877" max="7877" width="6.42578125" style="125" customWidth="1"/>
    <col min="7878" max="7878" width="5.140625" style="125" customWidth="1"/>
    <col min="7879" max="7879" width="5.7109375" style="125" customWidth="1"/>
    <col min="7880" max="7880" width="5.42578125" style="125" customWidth="1"/>
    <col min="7881" max="7881" width="6.28515625" style="125" customWidth="1"/>
    <col min="7882" max="7882" width="5.140625" style="125" customWidth="1"/>
    <col min="7883" max="7885" width="7.42578125" style="125" customWidth="1"/>
    <col min="7886" max="7889" width="5.42578125" style="125" customWidth="1"/>
    <col min="7890" max="7890" width="7" style="125" customWidth="1"/>
    <col min="7891" max="7891" width="6.140625" style="125" customWidth="1"/>
    <col min="7892" max="7893" width="5.85546875" style="125" customWidth="1"/>
    <col min="7894" max="7895" width="6.42578125" style="125" customWidth="1"/>
    <col min="7896" max="7896" width="5.85546875" style="125" customWidth="1"/>
    <col min="7897" max="7897" width="6.85546875" style="125" customWidth="1"/>
    <col min="7898" max="7899" width="8.42578125" style="125" customWidth="1"/>
    <col min="7900" max="7900" width="50.42578125" style="125" customWidth="1"/>
    <col min="7901" max="7910" width="4.42578125" style="125" customWidth="1"/>
    <col min="7911" max="7912" width="4.28515625" style="125" customWidth="1"/>
    <col min="7913" max="8100" width="4.28515625" style="125"/>
    <col min="8101" max="8101" width="5.85546875" style="125" customWidth="1"/>
    <col min="8102" max="8102" width="11.7109375" style="125" customWidth="1"/>
    <col min="8103" max="8109" width="6.42578125" style="125" customWidth="1"/>
    <col min="8110" max="8110" width="7.140625" style="125" customWidth="1"/>
    <col min="8111" max="8111" width="6.42578125" style="125" customWidth="1"/>
    <col min="8112" max="8112" width="5.7109375" style="125" customWidth="1"/>
    <col min="8113" max="8113" width="6.42578125" style="125" customWidth="1"/>
    <col min="8114" max="8114" width="5.85546875" style="125" customWidth="1"/>
    <col min="8115" max="8115" width="7" style="125" customWidth="1"/>
    <col min="8116" max="8116" width="6.7109375" style="125" customWidth="1"/>
    <col min="8117" max="8117" width="6.42578125" style="125" customWidth="1"/>
    <col min="8118" max="8120" width="8.140625" style="125" customWidth="1"/>
    <col min="8121" max="8127" width="10.42578125" style="125" customWidth="1"/>
    <col min="8128" max="8128" width="7" style="125" customWidth="1"/>
    <col min="8129" max="8129" width="6.85546875" style="125" customWidth="1"/>
    <col min="8130" max="8130" width="6.42578125" style="125" customWidth="1"/>
    <col min="8131" max="8131" width="6.85546875" style="125" customWidth="1"/>
    <col min="8132" max="8132" width="6.7109375" style="125" customWidth="1"/>
    <col min="8133" max="8133" width="6.42578125" style="125" customWidth="1"/>
    <col min="8134" max="8134" width="5.140625" style="125" customWidth="1"/>
    <col min="8135" max="8135" width="5.7109375" style="125" customWidth="1"/>
    <col min="8136" max="8136" width="5.42578125" style="125" customWidth="1"/>
    <col min="8137" max="8137" width="6.28515625" style="125" customWidth="1"/>
    <col min="8138" max="8138" width="5.140625" style="125" customWidth="1"/>
    <col min="8139" max="8141" width="7.42578125" style="125" customWidth="1"/>
    <col min="8142" max="8145" width="5.42578125" style="125" customWidth="1"/>
    <col min="8146" max="8146" width="7" style="125" customWidth="1"/>
    <col min="8147" max="8147" width="6.140625" style="125" customWidth="1"/>
    <col min="8148" max="8149" width="5.85546875" style="125" customWidth="1"/>
    <col min="8150" max="8151" width="6.42578125" style="125" customWidth="1"/>
    <col min="8152" max="8152" width="5.85546875" style="125" customWidth="1"/>
    <col min="8153" max="8153" width="6.85546875" style="125" customWidth="1"/>
    <col min="8154" max="8155" width="8.42578125" style="125" customWidth="1"/>
    <col min="8156" max="8156" width="50.42578125" style="125" customWidth="1"/>
    <col min="8157" max="8166" width="4.42578125" style="125" customWidth="1"/>
    <col min="8167" max="8168" width="4.28515625" style="125" customWidth="1"/>
    <col min="8169" max="8356" width="4.28515625" style="125"/>
    <col min="8357" max="8357" width="5.85546875" style="125" customWidth="1"/>
    <col min="8358" max="8358" width="11.7109375" style="125" customWidth="1"/>
    <col min="8359" max="8365" width="6.42578125" style="125" customWidth="1"/>
    <col min="8366" max="8366" width="7.140625" style="125" customWidth="1"/>
    <col min="8367" max="8367" width="6.42578125" style="125" customWidth="1"/>
    <col min="8368" max="8368" width="5.7109375" style="125" customWidth="1"/>
    <col min="8369" max="8369" width="6.42578125" style="125" customWidth="1"/>
    <col min="8370" max="8370" width="5.85546875" style="125" customWidth="1"/>
    <col min="8371" max="8371" width="7" style="125" customWidth="1"/>
    <col min="8372" max="8372" width="6.7109375" style="125" customWidth="1"/>
    <col min="8373" max="8373" width="6.42578125" style="125" customWidth="1"/>
    <col min="8374" max="8376" width="8.140625" style="125" customWidth="1"/>
    <col min="8377" max="8383" width="10.42578125" style="125" customWidth="1"/>
    <col min="8384" max="8384" width="7" style="125" customWidth="1"/>
    <col min="8385" max="8385" width="6.85546875" style="125" customWidth="1"/>
    <col min="8386" max="8386" width="6.42578125" style="125" customWidth="1"/>
    <col min="8387" max="8387" width="6.85546875" style="125" customWidth="1"/>
    <col min="8388" max="8388" width="6.7109375" style="125" customWidth="1"/>
    <col min="8389" max="8389" width="6.42578125" style="125" customWidth="1"/>
    <col min="8390" max="8390" width="5.140625" style="125" customWidth="1"/>
    <col min="8391" max="8391" width="5.7109375" style="125" customWidth="1"/>
    <col min="8392" max="8392" width="5.42578125" style="125" customWidth="1"/>
    <col min="8393" max="8393" width="6.28515625" style="125" customWidth="1"/>
    <col min="8394" max="8394" width="5.140625" style="125" customWidth="1"/>
    <col min="8395" max="8397" width="7.42578125" style="125" customWidth="1"/>
    <col min="8398" max="8401" width="5.42578125" style="125" customWidth="1"/>
    <col min="8402" max="8402" width="7" style="125" customWidth="1"/>
    <col min="8403" max="8403" width="6.140625" style="125" customWidth="1"/>
    <col min="8404" max="8405" width="5.85546875" style="125" customWidth="1"/>
    <col min="8406" max="8407" width="6.42578125" style="125" customWidth="1"/>
    <col min="8408" max="8408" width="5.85546875" style="125" customWidth="1"/>
    <col min="8409" max="8409" width="6.85546875" style="125" customWidth="1"/>
    <col min="8410" max="8411" width="8.42578125" style="125" customWidth="1"/>
    <col min="8412" max="8412" width="50.42578125" style="125" customWidth="1"/>
    <col min="8413" max="8422" width="4.42578125" style="125" customWidth="1"/>
    <col min="8423" max="8424" width="4.28515625" style="125" customWidth="1"/>
    <col min="8425" max="8612" width="4.28515625" style="125"/>
    <col min="8613" max="8613" width="5.85546875" style="125" customWidth="1"/>
    <col min="8614" max="8614" width="11.7109375" style="125" customWidth="1"/>
    <col min="8615" max="8621" width="6.42578125" style="125" customWidth="1"/>
    <col min="8622" max="8622" width="7.140625" style="125" customWidth="1"/>
    <col min="8623" max="8623" width="6.42578125" style="125" customWidth="1"/>
    <col min="8624" max="8624" width="5.7109375" style="125" customWidth="1"/>
    <col min="8625" max="8625" width="6.42578125" style="125" customWidth="1"/>
    <col min="8626" max="8626" width="5.85546875" style="125" customWidth="1"/>
    <col min="8627" max="8627" width="7" style="125" customWidth="1"/>
    <col min="8628" max="8628" width="6.7109375" style="125" customWidth="1"/>
    <col min="8629" max="8629" width="6.42578125" style="125" customWidth="1"/>
    <col min="8630" max="8632" width="8.140625" style="125" customWidth="1"/>
    <col min="8633" max="8639" width="10.42578125" style="125" customWidth="1"/>
    <col min="8640" max="8640" width="7" style="125" customWidth="1"/>
    <col min="8641" max="8641" width="6.85546875" style="125" customWidth="1"/>
    <col min="8642" max="8642" width="6.42578125" style="125" customWidth="1"/>
    <col min="8643" max="8643" width="6.85546875" style="125" customWidth="1"/>
    <col min="8644" max="8644" width="6.7109375" style="125" customWidth="1"/>
    <col min="8645" max="8645" width="6.42578125" style="125" customWidth="1"/>
    <col min="8646" max="8646" width="5.140625" style="125" customWidth="1"/>
    <col min="8647" max="8647" width="5.7109375" style="125" customWidth="1"/>
    <col min="8648" max="8648" width="5.42578125" style="125" customWidth="1"/>
    <col min="8649" max="8649" width="6.28515625" style="125" customWidth="1"/>
    <col min="8650" max="8650" width="5.140625" style="125" customWidth="1"/>
    <col min="8651" max="8653" width="7.42578125" style="125" customWidth="1"/>
    <col min="8654" max="8657" width="5.42578125" style="125" customWidth="1"/>
    <col min="8658" max="8658" width="7" style="125" customWidth="1"/>
    <col min="8659" max="8659" width="6.140625" style="125" customWidth="1"/>
    <col min="8660" max="8661" width="5.85546875" style="125" customWidth="1"/>
    <col min="8662" max="8663" width="6.42578125" style="125" customWidth="1"/>
    <col min="8664" max="8664" width="5.85546875" style="125" customWidth="1"/>
    <col min="8665" max="8665" width="6.85546875" style="125" customWidth="1"/>
    <col min="8666" max="8667" width="8.42578125" style="125" customWidth="1"/>
    <col min="8668" max="8668" width="50.42578125" style="125" customWidth="1"/>
    <col min="8669" max="8678" width="4.42578125" style="125" customWidth="1"/>
    <col min="8679" max="8680" width="4.28515625" style="125" customWidth="1"/>
    <col min="8681" max="8868" width="4.28515625" style="125"/>
    <col min="8869" max="8869" width="5.85546875" style="125" customWidth="1"/>
    <col min="8870" max="8870" width="11.7109375" style="125" customWidth="1"/>
    <col min="8871" max="8877" width="6.42578125" style="125" customWidth="1"/>
    <col min="8878" max="8878" width="7.140625" style="125" customWidth="1"/>
    <col min="8879" max="8879" width="6.42578125" style="125" customWidth="1"/>
    <col min="8880" max="8880" width="5.7109375" style="125" customWidth="1"/>
    <col min="8881" max="8881" width="6.42578125" style="125" customWidth="1"/>
    <col min="8882" max="8882" width="5.85546875" style="125" customWidth="1"/>
    <col min="8883" max="8883" width="7" style="125" customWidth="1"/>
    <col min="8884" max="8884" width="6.7109375" style="125" customWidth="1"/>
    <col min="8885" max="8885" width="6.42578125" style="125" customWidth="1"/>
    <col min="8886" max="8888" width="8.140625" style="125" customWidth="1"/>
    <col min="8889" max="8895" width="10.42578125" style="125" customWidth="1"/>
    <col min="8896" max="8896" width="7" style="125" customWidth="1"/>
    <col min="8897" max="8897" width="6.85546875" style="125" customWidth="1"/>
    <col min="8898" max="8898" width="6.42578125" style="125" customWidth="1"/>
    <col min="8899" max="8899" width="6.85546875" style="125" customWidth="1"/>
    <col min="8900" max="8900" width="6.7109375" style="125" customWidth="1"/>
    <col min="8901" max="8901" width="6.42578125" style="125" customWidth="1"/>
    <col min="8902" max="8902" width="5.140625" style="125" customWidth="1"/>
    <col min="8903" max="8903" width="5.7109375" style="125" customWidth="1"/>
    <col min="8904" max="8904" width="5.42578125" style="125" customWidth="1"/>
    <col min="8905" max="8905" width="6.28515625" style="125" customWidth="1"/>
    <col min="8906" max="8906" width="5.140625" style="125" customWidth="1"/>
    <col min="8907" max="8909" width="7.42578125" style="125" customWidth="1"/>
    <col min="8910" max="8913" width="5.42578125" style="125" customWidth="1"/>
    <col min="8914" max="8914" width="7" style="125" customWidth="1"/>
    <col min="8915" max="8915" width="6.140625" style="125" customWidth="1"/>
    <col min="8916" max="8917" width="5.85546875" style="125" customWidth="1"/>
    <col min="8918" max="8919" width="6.42578125" style="125" customWidth="1"/>
    <col min="8920" max="8920" width="5.85546875" style="125" customWidth="1"/>
    <col min="8921" max="8921" width="6.85546875" style="125" customWidth="1"/>
    <col min="8922" max="8923" width="8.42578125" style="125" customWidth="1"/>
    <col min="8924" max="8924" width="50.42578125" style="125" customWidth="1"/>
    <col min="8925" max="8934" width="4.42578125" style="125" customWidth="1"/>
    <col min="8935" max="8936" width="4.28515625" style="125" customWidth="1"/>
    <col min="8937" max="9124" width="4.28515625" style="125"/>
    <col min="9125" max="9125" width="5.85546875" style="125" customWidth="1"/>
    <col min="9126" max="9126" width="11.7109375" style="125" customWidth="1"/>
    <col min="9127" max="9133" width="6.42578125" style="125" customWidth="1"/>
    <col min="9134" max="9134" width="7.140625" style="125" customWidth="1"/>
    <col min="9135" max="9135" width="6.42578125" style="125" customWidth="1"/>
    <col min="9136" max="9136" width="5.7109375" style="125" customWidth="1"/>
    <col min="9137" max="9137" width="6.42578125" style="125" customWidth="1"/>
    <col min="9138" max="9138" width="5.85546875" style="125" customWidth="1"/>
    <col min="9139" max="9139" width="7" style="125" customWidth="1"/>
    <col min="9140" max="9140" width="6.7109375" style="125" customWidth="1"/>
    <col min="9141" max="9141" width="6.42578125" style="125" customWidth="1"/>
    <col min="9142" max="9144" width="8.140625" style="125" customWidth="1"/>
    <col min="9145" max="9151" width="10.42578125" style="125" customWidth="1"/>
    <col min="9152" max="9152" width="7" style="125" customWidth="1"/>
    <col min="9153" max="9153" width="6.85546875" style="125" customWidth="1"/>
    <col min="9154" max="9154" width="6.42578125" style="125" customWidth="1"/>
    <col min="9155" max="9155" width="6.85546875" style="125" customWidth="1"/>
    <col min="9156" max="9156" width="6.7109375" style="125" customWidth="1"/>
    <col min="9157" max="9157" width="6.42578125" style="125" customWidth="1"/>
    <col min="9158" max="9158" width="5.140625" style="125" customWidth="1"/>
    <col min="9159" max="9159" width="5.7109375" style="125" customWidth="1"/>
    <col min="9160" max="9160" width="5.42578125" style="125" customWidth="1"/>
    <col min="9161" max="9161" width="6.28515625" style="125" customWidth="1"/>
    <col min="9162" max="9162" width="5.140625" style="125" customWidth="1"/>
    <col min="9163" max="9165" width="7.42578125" style="125" customWidth="1"/>
    <col min="9166" max="9169" width="5.42578125" style="125" customWidth="1"/>
    <col min="9170" max="9170" width="7" style="125" customWidth="1"/>
    <col min="9171" max="9171" width="6.140625" style="125" customWidth="1"/>
    <col min="9172" max="9173" width="5.85546875" style="125" customWidth="1"/>
    <col min="9174" max="9175" width="6.42578125" style="125" customWidth="1"/>
    <col min="9176" max="9176" width="5.85546875" style="125" customWidth="1"/>
    <col min="9177" max="9177" width="6.85546875" style="125" customWidth="1"/>
    <col min="9178" max="9179" width="8.42578125" style="125" customWidth="1"/>
    <col min="9180" max="9180" width="50.42578125" style="125" customWidth="1"/>
    <col min="9181" max="9190" width="4.42578125" style="125" customWidth="1"/>
    <col min="9191" max="9192" width="4.28515625" style="125" customWidth="1"/>
    <col min="9193" max="9380" width="4.28515625" style="125"/>
    <col min="9381" max="9381" width="5.85546875" style="125" customWidth="1"/>
    <col min="9382" max="9382" width="11.7109375" style="125" customWidth="1"/>
    <col min="9383" max="9389" width="6.42578125" style="125" customWidth="1"/>
    <col min="9390" max="9390" width="7.140625" style="125" customWidth="1"/>
    <col min="9391" max="9391" width="6.42578125" style="125" customWidth="1"/>
    <col min="9392" max="9392" width="5.7109375" style="125" customWidth="1"/>
    <col min="9393" max="9393" width="6.42578125" style="125" customWidth="1"/>
    <col min="9394" max="9394" width="5.85546875" style="125" customWidth="1"/>
    <col min="9395" max="9395" width="7" style="125" customWidth="1"/>
    <col min="9396" max="9396" width="6.7109375" style="125" customWidth="1"/>
    <col min="9397" max="9397" width="6.42578125" style="125" customWidth="1"/>
    <col min="9398" max="9400" width="8.140625" style="125" customWidth="1"/>
    <col min="9401" max="9407" width="10.42578125" style="125" customWidth="1"/>
    <col min="9408" max="9408" width="7" style="125" customWidth="1"/>
    <col min="9409" max="9409" width="6.85546875" style="125" customWidth="1"/>
    <col min="9410" max="9410" width="6.42578125" style="125" customWidth="1"/>
    <col min="9411" max="9411" width="6.85546875" style="125" customWidth="1"/>
    <col min="9412" max="9412" width="6.7109375" style="125" customWidth="1"/>
    <col min="9413" max="9413" width="6.42578125" style="125" customWidth="1"/>
    <col min="9414" max="9414" width="5.140625" style="125" customWidth="1"/>
    <col min="9415" max="9415" width="5.7109375" style="125" customWidth="1"/>
    <col min="9416" max="9416" width="5.42578125" style="125" customWidth="1"/>
    <col min="9417" max="9417" width="6.28515625" style="125" customWidth="1"/>
    <col min="9418" max="9418" width="5.140625" style="125" customWidth="1"/>
    <col min="9419" max="9421" width="7.42578125" style="125" customWidth="1"/>
    <col min="9422" max="9425" width="5.42578125" style="125" customWidth="1"/>
    <col min="9426" max="9426" width="7" style="125" customWidth="1"/>
    <col min="9427" max="9427" width="6.140625" style="125" customWidth="1"/>
    <col min="9428" max="9429" width="5.85546875" style="125" customWidth="1"/>
    <col min="9430" max="9431" width="6.42578125" style="125" customWidth="1"/>
    <col min="9432" max="9432" width="5.85546875" style="125" customWidth="1"/>
    <col min="9433" max="9433" width="6.85546875" style="125" customWidth="1"/>
    <col min="9434" max="9435" width="8.42578125" style="125" customWidth="1"/>
    <col min="9436" max="9436" width="50.42578125" style="125" customWidth="1"/>
    <col min="9437" max="9446" width="4.42578125" style="125" customWidth="1"/>
    <col min="9447" max="9448" width="4.28515625" style="125" customWidth="1"/>
    <col min="9449" max="9636" width="4.28515625" style="125"/>
    <col min="9637" max="9637" width="5.85546875" style="125" customWidth="1"/>
    <col min="9638" max="9638" width="11.7109375" style="125" customWidth="1"/>
    <col min="9639" max="9645" width="6.42578125" style="125" customWidth="1"/>
    <col min="9646" max="9646" width="7.140625" style="125" customWidth="1"/>
    <col min="9647" max="9647" width="6.42578125" style="125" customWidth="1"/>
    <col min="9648" max="9648" width="5.7109375" style="125" customWidth="1"/>
    <col min="9649" max="9649" width="6.42578125" style="125" customWidth="1"/>
    <col min="9650" max="9650" width="5.85546875" style="125" customWidth="1"/>
    <col min="9651" max="9651" width="7" style="125" customWidth="1"/>
    <col min="9652" max="9652" width="6.7109375" style="125" customWidth="1"/>
    <col min="9653" max="9653" width="6.42578125" style="125" customWidth="1"/>
    <col min="9654" max="9656" width="8.140625" style="125" customWidth="1"/>
    <col min="9657" max="9663" width="10.42578125" style="125" customWidth="1"/>
    <col min="9664" max="9664" width="7" style="125" customWidth="1"/>
    <col min="9665" max="9665" width="6.85546875" style="125" customWidth="1"/>
    <col min="9666" max="9666" width="6.42578125" style="125" customWidth="1"/>
    <col min="9667" max="9667" width="6.85546875" style="125" customWidth="1"/>
    <col min="9668" max="9668" width="6.7109375" style="125" customWidth="1"/>
    <col min="9669" max="9669" width="6.42578125" style="125" customWidth="1"/>
    <col min="9670" max="9670" width="5.140625" style="125" customWidth="1"/>
    <col min="9671" max="9671" width="5.7109375" style="125" customWidth="1"/>
    <col min="9672" max="9672" width="5.42578125" style="125" customWidth="1"/>
    <col min="9673" max="9673" width="6.28515625" style="125" customWidth="1"/>
    <col min="9674" max="9674" width="5.140625" style="125" customWidth="1"/>
    <col min="9675" max="9677" width="7.42578125" style="125" customWidth="1"/>
    <col min="9678" max="9681" width="5.42578125" style="125" customWidth="1"/>
    <col min="9682" max="9682" width="7" style="125" customWidth="1"/>
    <col min="9683" max="9683" width="6.140625" style="125" customWidth="1"/>
    <col min="9684" max="9685" width="5.85546875" style="125" customWidth="1"/>
    <col min="9686" max="9687" width="6.42578125" style="125" customWidth="1"/>
    <col min="9688" max="9688" width="5.85546875" style="125" customWidth="1"/>
    <col min="9689" max="9689" width="6.85546875" style="125" customWidth="1"/>
    <col min="9690" max="9691" width="8.42578125" style="125" customWidth="1"/>
    <col min="9692" max="9692" width="50.42578125" style="125" customWidth="1"/>
    <col min="9693" max="9702" width="4.42578125" style="125" customWidth="1"/>
    <col min="9703" max="9704" width="4.28515625" style="125" customWidth="1"/>
    <col min="9705" max="9892" width="4.28515625" style="125"/>
    <col min="9893" max="9893" width="5.85546875" style="125" customWidth="1"/>
    <col min="9894" max="9894" width="11.7109375" style="125" customWidth="1"/>
    <col min="9895" max="9901" width="6.42578125" style="125" customWidth="1"/>
    <col min="9902" max="9902" width="7.140625" style="125" customWidth="1"/>
    <col min="9903" max="9903" width="6.42578125" style="125" customWidth="1"/>
    <col min="9904" max="9904" width="5.7109375" style="125" customWidth="1"/>
    <col min="9905" max="9905" width="6.42578125" style="125" customWidth="1"/>
    <col min="9906" max="9906" width="5.85546875" style="125" customWidth="1"/>
    <col min="9907" max="9907" width="7" style="125" customWidth="1"/>
    <col min="9908" max="9908" width="6.7109375" style="125" customWidth="1"/>
    <col min="9909" max="9909" width="6.42578125" style="125" customWidth="1"/>
    <col min="9910" max="9912" width="8.140625" style="125" customWidth="1"/>
    <col min="9913" max="9919" width="10.42578125" style="125" customWidth="1"/>
    <col min="9920" max="9920" width="7" style="125" customWidth="1"/>
    <col min="9921" max="9921" width="6.85546875" style="125" customWidth="1"/>
    <col min="9922" max="9922" width="6.42578125" style="125" customWidth="1"/>
    <col min="9923" max="9923" width="6.85546875" style="125" customWidth="1"/>
    <col min="9924" max="9924" width="6.7109375" style="125" customWidth="1"/>
    <col min="9925" max="9925" width="6.42578125" style="125" customWidth="1"/>
    <col min="9926" max="9926" width="5.140625" style="125" customWidth="1"/>
    <col min="9927" max="9927" width="5.7109375" style="125" customWidth="1"/>
    <col min="9928" max="9928" width="5.42578125" style="125" customWidth="1"/>
    <col min="9929" max="9929" width="6.28515625" style="125" customWidth="1"/>
    <col min="9930" max="9930" width="5.140625" style="125" customWidth="1"/>
    <col min="9931" max="9933" width="7.42578125" style="125" customWidth="1"/>
    <col min="9934" max="9937" width="5.42578125" style="125" customWidth="1"/>
    <col min="9938" max="9938" width="7" style="125" customWidth="1"/>
    <col min="9939" max="9939" width="6.140625" style="125" customWidth="1"/>
    <col min="9940" max="9941" width="5.85546875" style="125" customWidth="1"/>
    <col min="9942" max="9943" width="6.42578125" style="125" customWidth="1"/>
    <col min="9944" max="9944" width="5.85546875" style="125" customWidth="1"/>
    <col min="9945" max="9945" width="6.85546875" style="125" customWidth="1"/>
    <col min="9946" max="9947" width="8.42578125" style="125" customWidth="1"/>
    <col min="9948" max="9948" width="50.42578125" style="125" customWidth="1"/>
    <col min="9949" max="9958" width="4.42578125" style="125" customWidth="1"/>
    <col min="9959" max="9960" width="4.28515625" style="125" customWidth="1"/>
    <col min="9961" max="10148" width="4.28515625" style="125"/>
    <col min="10149" max="10149" width="5.85546875" style="125" customWidth="1"/>
    <col min="10150" max="10150" width="11.7109375" style="125" customWidth="1"/>
    <col min="10151" max="10157" width="6.42578125" style="125" customWidth="1"/>
    <col min="10158" max="10158" width="7.140625" style="125" customWidth="1"/>
    <col min="10159" max="10159" width="6.42578125" style="125" customWidth="1"/>
    <col min="10160" max="10160" width="5.7109375" style="125" customWidth="1"/>
    <col min="10161" max="10161" width="6.42578125" style="125" customWidth="1"/>
    <col min="10162" max="10162" width="5.85546875" style="125" customWidth="1"/>
    <col min="10163" max="10163" width="7" style="125" customWidth="1"/>
    <col min="10164" max="10164" width="6.7109375" style="125" customWidth="1"/>
    <col min="10165" max="10165" width="6.42578125" style="125" customWidth="1"/>
    <col min="10166" max="10168" width="8.140625" style="125" customWidth="1"/>
    <col min="10169" max="10175" width="10.42578125" style="125" customWidth="1"/>
    <col min="10176" max="10176" width="7" style="125" customWidth="1"/>
    <col min="10177" max="10177" width="6.85546875" style="125" customWidth="1"/>
    <col min="10178" max="10178" width="6.42578125" style="125" customWidth="1"/>
    <col min="10179" max="10179" width="6.85546875" style="125" customWidth="1"/>
    <col min="10180" max="10180" width="6.7109375" style="125" customWidth="1"/>
    <col min="10181" max="10181" width="6.42578125" style="125" customWidth="1"/>
    <col min="10182" max="10182" width="5.140625" style="125" customWidth="1"/>
    <col min="10183" max="10183" width="5.7109375" style="125" customWidth="1"/>
    <col min="10184" max="10184" width="5.42578125" style="125" customWidth="1"/>
    <col min="10185" max="10185" width="6.28515625" style="125" customWidth="1"/>
    <col min="10186" max="10186" width="5.140625" style="125" customWidth="1"/>
    <col min="10187" max="10189" width="7.42578125" style="125" customWidth="1"/>
    <col min="10190" max="10193" width="5.42578125" style="125" customWidth="1"/>
    <col min="10194" max="10194" width="7" style="125" customWidth="1"/>
    <col min="10195" max="10195" width="6.140625" style="125" customWidth="1"/>
    <col min="10196" max="10197" width="5.85546875" style="125" customWidth="1"/>
    <col min="10198" max="10199" width="6.42578125" style="125" customWidth="1"/>
    <col min="10200" max="10200" width="5.85546875" style="125" customWidth="1"/>
    <col min="10201" max="10201" width="6.85546875" style="125" customWidth="1"/>
    <col min="10202" max="10203" width="8.42578125" style="125" customWidth="1"/>
    <col min="10204" max="10204" width="50.42578125" style="125" customWidth="1"/>
    <col min="10205" max="10214" width="4.42578125" style="125" customWidth="1"/>
    <col min="10215" max="10216" width="4.28515625" style="125" customWidth="1"/>
    <col min="10217" max="10404" width="4.28515625" style="125"/>
    <col min="10405" max="10405" width="5.85546875" style="125" customWidth="1"/>
    <col min="10406" max="10406" width="11.7109375" style="125" customWidth="1"/>
    <col min="10407" max="10413" width="6.42578125" style="125" customWidth="1"/>
    <col min="10414" max="10414" width="7.140625" style="125" customWidth="1"/>
    <col min="10415" max="10415" width="6.42578125" style="125" customWidth="1"/>
    <col min="10416" max="10416" width="5.7109375" style="125" customWidth="1"/>
    <col min="10417" max="10417" width="6.42578125" style="125" customWidth="1"/>
    <col min="10418" max="10418" width="5.85546875" style="125" customWidth="1"/>
    <col min="10419" max="10419" width="7" style="125" customWidth="1"/>
    <col min="10420" max="10420" width="6.7109375" style="125" customWidth="1"/>
    <col min="10421" max="10421" width="6.42578125" style="125" customWidth="1"/>
    <col min="10422" max="10424" width="8.140625" style="125" customWidth="1"/>
    <col min="10425" max="10431" width="10.42578125" style="125" customWidth="1"/>
    <col min="10432" max="10432" width="7" style="125" customWidth="1"/>
    <col min="10433" max="10433" width="6.85546875" style="125" customWidth="1"/>
    <col min="10434" max="10434" width="6.42578125" style="125" customWidth="1"/>
    <col min="10435" max="10435" width="6.85546875" style="125" customWidth="1"/>
    <col min="10436" max="10436" width="6.7109375" style="125" customWidth="1"/>
    <col min="10437" max="10437" width="6.42578125" style="125" customWidth="1"/>
    <col min="10438" max="10438" width="5.140625" style="125" customWidth="1"/>
    <col min="10439" max="10439" width="5.7109375" style="125" customWidth="1"/>
    <col min="10440" max="10440" width="5.42578125" style="125" customWidth="1"/>
    <col min="10441" max="10441" width="6.28515625" style="125" customWidth="1"/>
    <col min="10442" max="10442" width="5.140625" style="125" customWidth="1"/>
    <col min="10443" max="10445" width="7.42578125" style="125" customWidth="1"/>
    <col min="10446" max="10449" width="5.42578125" style="125" customWidth="1"/>
    <col min="10450" max="10450" width="7" style="125" customWidth="1"/>
    <col min="10451" max="10451" width="6.140625" style="125" customWidth="1"/>
    <col min="10452" max="10453" width="5.85546875" style="125" customWidth="1"/>
    <col min="10454" max="10455" width="6.42578125" style="125" customWidth="1"/>
    <col min="10456" max="10456" width="5.85546875" style="125" customWidth="1"/>
    <col min="10457" max="10457" width="6.85546875" style="125" customWidth="1"/>
    <col min="10458" max="10459" width="8.42578125" style="125" customWidth="1"/>
    <col min="10460" max="10460" width="50.42578125" style="125" customWidth="1"/>
    <col min="10461" max="10470" width="4.42578125" style="125" customWidth="1"/>
    <col min="10471" max="10472" width="4.28515625" style="125" customWidth="1"/>
    <col min="10473" max="10660" width="4.28515625" style="125"/>
    <col min="10661" max="10661" width="5.85546875" style="125" customWidth="1"/>
    <col min="10662" max="10662" width="11.7109375" style="125" customWidth="1"/>
    <col min="10663" max="10669" width="6.42578125" style="125" customWidth="1"/>
    <col min="10670" max="10670" width="7.140625" style="125" customWidth="1"/>
    <col min="10671" max="10671" width="6.42578125" style="125" customWidth="1"/>
    <col min="10672" max="10672" width="5.7109375" style="125" customWidth="1"/>
    <col min="10673" max="10673" width="6.42578125" style="125" customWidth="1"/>
    <col min="10674" max="10674" width="5.85546875" style="125" customWidth="1"/>
    <col min="10675" max="10675" width="7" style="125" customWidth="1"/>
    <col min="10676" max="10676" width="6.7109375" style="125" customWidth="1"/>
    <col min="10677" max="10677" width="6.42578125" style="125" customWidth="1"/>
    <col min="10678" max="10680" width="8.140625" style="125" customWidth="1"/>
    <col min="10681" max="10687" width="10.42578125" style="125" customWidth="1"/>
    <col min="10688" max="10688" width="7" style="125" customWidth="1"/>
    <col min="10689" max="10689" width="6.85546875" style="125" customWidth="1"/>
    <col min="10690" max="10690" width="6.42578125" style="125" customWidth="1"/>
    <col min="10691" max="10691" width="6.85546875" style="125" customWidth="1"/>
    <col min="10692" max="10692" width="6.7109375" style="125" customWidth="1"/>
    <col min="10693" max="10693" width="6.42578125" style="125" customWidth="1"/>
    <col min="10694" max="10694" width="5.140625" style="125" customWidth="1"/>
    <col min="10695" max="10695" width="5.7109375" style="125" customWidth="1"/>
    <col min="10696" max="10696" width="5.42578125" style="125" customWidth="1"/>
    <col min="10697" max="10697" width="6.28515625" style="125" customWidth="1"/>
    <col min="10698" max="10698" width="5.140625" style="125" customWidth="1"/>
    <col min="10699" max="10701" width="7.42578125" style="125" customWidth="1"/>
    <col min="10702" max="10705" width="5.42578125" style="125" customWidth="1"/>
    <col min="10706" max="10706" width="7" style="125" customWidth="1"/>
    <col min="10707" max="10707" width="6.140625" style="125" customWidth="1"/>
    <col min="10708" max="10709" width="5.85546875" style="125" customWidth="1"/>
    <col min="10710" max="10711" width="6.42578125" style="125" customWidth="1"/>
    <col min="10712" max="10712" width="5.85546875" style="125" customWidth="1"/>
    <col min="10713" max="10713" width="6.85546875" style="125" customWidth="1"/>
    <col min="10714" max="10715" width="8.42578125" style="125" customWidth="1"/>
    <col min="10716" max="10716" width="50.42578125" style="125" customWidth="1"/>
    <col min="10717" max="10726" width="4.42578125" style="125" customWidth="1"/>
    <col min="10727" max="10728" width="4.28515625" style="125" customWidth="1"/>
    <col min="10729" max="10916" width="4.28515625" style="125"/>
    <col min="10917" max="10917" width="5.85546875" style="125" customWidth="1"/>
    <col min="10918" max="10918" width="11.7109375" style="125" customWidth="1"/>
    <col min="10919" max="10925" width="6.42578125" style="125" customWidth="1"/>
    <col min="10926" max="10926" width="7.140625" style="125" customWidth="1"/>
    <col min="10927" max="10927" width="6.42578125" style="125" customWidth="1"/>
    <col min="10928" max="10928" width="5.7109375" style="125" customWidth="1"/>
    <col min="10929" max="10929" width="6.42578125" style="125" customWidth="1"/>
    <col min="10930" max="10930" width="5.85546875" style="125" customWidth="1"/>
    <col min="10931" max="10931" width="7" style="125" customWidth="1"/>
    <col min="10932" max="10932" width="6.7109375" style="125" customWidth="1"/>
    <col min="10933" max="10933" width="6.42578125" style="125" customWidth="1"/>
    <col min="10934" max="10936" width="8.140625" style="125" customWidth="1"/>
    <col min="10937" max="10943" width="10.42578125" style="125" customWidth="1"/>
    <col min="10944" max="10944" width="7" style="125" customWidth="1"/>
    <col min="10945" max="10945" width="6.85546875" style="125" customWidth="1"/>
    <col min="10946" max="10946" width="6.42578125" style="125" customWidth="1"/>
    <col min="10947" max="10947" width="6.85546875" style="125" customWidth="1"/>
    <col min="10948" max="10948" width="6.7109375" style="125" customWidth="1"/>
    <col min="10949" max="10949" width="6.42578125" style="125" customWidth="1"/>
    <col min="10950" max="10950" width="5.140625" style="125" customWidth="1"/>
    <col min="10951" max="10951" width="5.7109375" style="125" customWidth="1"/>
    <col min="10952" max="10952" width="5.42578125" style="125" customWidth="1"/>
    <col min="10953" max="10953" width="6.28515625" style="125" customWidth="1"/>
    <col min="10954" max="10954" width="5.140625" style="125" customWidth="1"/>
    <col min="10955" max="10957" width="7.42578125" style="125" customWidth="1"/>
    <col min="10958" max="10961" width="5.42578125" style="125" customWidth="1"/>
    <col min="10962" max="10962" width="7" style="125" customWidth="1"/>
    <col min="10963" max="10963" width="6.140625" style="125" customWidth="1"/>
    <col min="10964" max="10965" width="5.85546875" style="125" customWidth="1"/>
    <col min="10966" max="10967" width="6.42578125" style="125" customWidth="1"/>
    <col min="10968" max="10968" width="5.85546875" style="125" customWidth="1"/>
    <col min="10969" max="10969" width="6.85546875" style="125" customWidth="1"/>
    <col min="10970" max="10971" width="8.42578125" style="125" customWidth="1"/>
    <col min="10972" max="10972" width="50.42578125" style="125" customWidth="1"/>
    <col min="10973" max="10982" width="4.42578125" style="125" customWidth="1"/>
    <col min="10983" max="10984" width="4.28515625" style="125" customWidth="1"/>
    <col min="10985" max="11172" width="4.28515625" style="125"/>
    <col min="11173" max="11173" width="5.85546875" style="125" customWidth="1"/>
    <col min="11174" max="11174" width="11.7109375" style="125" customWidth="1"/>
    <col min="11175" max="11181" width="6.42578125" style="125" customWidth="1"/>
    <col min="11182" max="11182" width="7.140625" style="125" customWidth="1"/>
    <col min="11183" max="11183" width="6.42578125" style="125" customWidth="1"/>
    <col min="11184" max="11184" width="5.7109375" style="125" customWidth="1"/>
    <col min="11185" max="11185" width="6.42578125" style="125" customWidth="1"/>
    <col min="11186" max="11186" width="5.85546875" style="125" customWidth="1"/>
    <col min="11187" max="11187" width="7" style="125" customWidth="1"/>
    <col min="11188" max="11188" width="6.7109375" style="125" customWidth="1"/>
    <col min="11189" max="11189" width="6.42578125" style="125" customWidth="1"/>
    <col min="11190" max="11192" width="8.140625" style="125" customWidth="1"/>
    <col min="11193" max="11199" width="10.42578125" style="125" customWidth="1"/>
    <col min="11200" max="11200" width="7" style="125" customWidth="1"/>
    <col min="11201" max="11201" width="6.85546875" style="125" customWidth="1"/>
    <col min="11202" max="11202" width="6.42578125" style="125" customWidth="1"/>
    <col min="11203" max="11203" width="6.85546875" style="125" customWidth="1"/>
    <col min="11204" max="11204" width="6.7109375" style="125" customWidth="1"/>
    <col min="11205" max="11205" width="6.42578125" style="125" customWidth="1"/>
    <col min="11206" max="11206" width="5.140625" style="125" customWidth="1"/>
    <col min="11207" max="11207" width="5.7109375" style="125" customWidth="1"/>
    <col min="11208" max="11208" width="5.42578125" style="125" customWidth="1"/>
    <col min="11209" max="11209" width="6.28515625" style="125" customWidth="1"/>
    <col min="11210" max="11210" width="5.140625" style="125" customWidth="1"/>
    <col min="11211" max="11213" width="7.42578125" style="125" customWidth="1"/>
    <col min="11214" max="11217" width="5.42578125" style="125" customWidth="1"/>
    <col min="11218" max="11218" width="7" style="125" customWidth="1"/>
    <col min="11219" max="11219" width="6.140625" style="125" customWidth="1"/>
    <col min="11220" max="11221" width="5.85546875" style="125" customWidth="1"/>
    <col min="11222" max="11223" width="6.42578125" style="125" customWidth="1"/>
    <col min="11224" max="11224" width="5.85546875" style="125" customWidth="1"/>
    <col min="11225" max="11225" width="6.85546875" style="125" customWidth="1"/>
    <col min="11226" max="11227" width="8.42578125" style="125" customWidth="1"/>
    <col min="11228" max="11228" width="50.42578125" style="125" customWidth="1"/>
    <col min="11229" max="11238" width="4.42578125" style="125" customWidth="1"/>
    <col min="11239" max="11240" width="4.28515625" style="125" customWidth="1"/>
    <col min="11241" max="11428" width="4.28515625" style="125"/>
    <col min="11429" max="11429" width="5.85546875" style="125" customWidth="1"/>
    <col min="11430" max="11430" width="11.7109375" style="125" customWidth="1"/>
    <col min="11431" max="11437" width="6.42578125" style="125" customWidth="1"/>
    <col min="11438" max="11438" width="7.140625" style="125" customWidth="1"/>
    <col min="11439" max="11439" width="6.42578125" style="125" customWidth="1"/>
    <col min="11440" max="11440" width="5.7109375" style="125" customWidth="1"/>
    <col min="11441" max="11441" width="6.42578125" style="125" customWidth="1"/>
    <col min="11442" max="11442" width="5.85546875" style="125" customWidth="1"/>
    <col min="11443" max="11443" width="7" style="125" customWidth="1"/>
    <col min="11444" max="11444" width="6.7109375" style="125" customWidth="1"/>
    <col min="11445" max="11445" width="6.42578125" style="125" customWidth="1"/>
    <col min="11446" max="11448" width="8.140625" style="125" customWidth="1"/>
    <col min="11449" max="11455" width="10.42578125" style="125" customWidth="1"/>
    <col min="11456" max="11456" width="7" style="125" customWidth="1"/>
    <col min="11457" max="11457" width="6.85546875" style="125" customWidth="1"/>
    <col min="11458" max="11458" width="6.42578125" style="125" customWidth="1"/>
    <col min="11459" max="11459" width="6.85546875" style="125" customWidth="1"/>
    <col min="11460" max="11460" width="6.7109375" style="125" customWidth="1"/>
    <col min="11461" max="11461" width="6.42578125" style="125" customWidth="1"/>
    <col min="11462" max="11462" width="5.140625" style="125" customWidth="1"/>
    <col min="11463" max="11463" width="5.7109375" style="125" customWidth="1"/>
    <col min="11464" max="11464" width="5.42578125" style="125" customWidth="1"/>
    <col min="11465" max="11465" width="6.28515625" style="125" customWidth="1"/>
    <col min="11466" max="11466" width="5.140625" style="125" customWidth="1"/>
    <col min="11467" max="11469" width="7.42578125" style="125" customWidth="1"/>
    <col min="11470" max="11473" width="5.42578125" style="125" customWidth="1"/>
    <col min="11474" max="11474" width="7" style="125" customWidth="1"/>
    <col min="11475" max="11475" width="6.140625" style="125" customWidth="1"/>
    <col min="11476" max="11477" width="5.85546875" style="125" customWidth="1"/>
    <col min="11478" max="11479" width="6.42578125" style="125" customWidth="1"/>
    <col min="11480" max="11480" width="5.85546875" style="125" customWidth="1"/>
    <col min="11481" max="11481" width="6.85546875" style="125" customWidth="1"/>
    <col min="11482" max="11483" width="8.42578125" style="125" customWidth="1"/>
    <col min="11484" max="11484" width="50.42578125" style="125" customWidth="1"/>
    <col min="11485" max="11494" width="4.42578125" style="125" customWidth="1"/>
    <col min="11495" max="11496" width="4.28515625" style="125" customWidth="1"/>
    <col min="11497" max="11684" width="4.28515625" style="125"/>
    <col min="11685" max="11685" width="5.85546875" style="125" customWidth="1"/>
    <col min="11686" max="11686" width="11.7109375" style="125" customWidth="1"/>
    <col min="11687" max="11693" width="6.42578125" style="125" customWidth="1"/>
    <col min="11694" max="11694" width="7.140625" style="125" customWidth="1"/>
    <col min="11695" max="11695" width="6.42578125" style="125" customWidth="1"/>
    <col min="11696" max="11696" width="5.7109375" style="125" customWidth="1"/>
    <col min="11697" max="11697" width="6.42578125" style="125" customWidth="1"/>
    <col min="11698" max="11698" width="5.85546875" style="125" customWidth="1"/>
    <col min="11699" max="11699" width="7" style="125" customWidth="1"/>
    <col min="11700" max="11700" width="6.7109375" style="125" customWidth="1"/>
    <col min="11701" max="11701" width="6.42578125" style="125" customWidth="1"/>
    <col min="11702" max="11704" width="8.140625" style="125" customWidth="1"/>
    <col min="11705" max="11711" width="10.42578125" style="125" customWidth="1"/>
    <col min="11712" max="11712" width="7" style="125" customWidth="1"/>
    <col min="11713" max="11713" width="6.85546875" style="125" customWidth="1"/>
    <col min="11714" max="11714" width="6.42578125" style="125" customWidth="1"/>
    <col min="11715" max="11715" width="6.85546875" style="125" customWidth="1"/>
    <col min="11716" max="11716" width="6.7109375" style="125" customWidth="1"/>
    <col min="11717" max="11717" width="6.42578125" style="125" customWidth="1"/>
    <col min="11718" max="11718" width="5.140625" style="125" customWidth="1"/>
    <col min="11719" max="11719" width="5.7109375" style="125" customWidth="1"/>
    <col min="11720" max="11720" width="5.42578125" style="125" customWidth="1"/>
    <col min="11721" max="11721" width="6.28515625" style="125" customWidth="1"/>
    <col min="11722" max="11722" width="5.140625" style="125" customWidth="1"/>
    <col min="11723" max="11725" width="7.42578125" style="125" customWidth="1"/>
    <col min="11726" max="11729" width="5.42578125" style="125" customWidth="1"/>
    <col min="11730" max="11730" width="7" style="125" customWidth="1"/>
    <col min="11731" max="11731" width="6.140625" style="125" customWidth="1"/>
    <col min="11732" max="11733" width="5.85546875" style="125" customWidth="1"/>
    <col min="11734" max="11735" width="6.42578125" style="125" customWidth="1"/>
    <col min="11736" max="11736" width="5.85546875" style="125" customWidth="1"/>
    <col min="11737" max="11737" width="6.85546875" style="125" customWidth="1"/>
    <col min="11738" max="11739" width="8.42578125" style="125" customWidth="1"/>
    <col min="11740" max="11740" width="50.42578125" style="125" customWidth="1"/>
    <col min="11741" max="11750" width="4.42578125" style="125" customWidth="1"/>
    <col min="11751" max="11752" width="4.28515625" style="125" customWidth="1"/>
    <col min="11753" max="11940" width="4.28515625" style="125"/>
    <col min="11941" max="11941" width="5.85546875" style="125" customWidth="1"/>
    <col min="11942" max="11942" width="11.7109375" style="125" customWidth="1"/>
    <col min="11943" max="11949" width="6.42578125" style="125" customWidth="1"/>
    <col min="11950" max="11950" width="7.140625" style="125" customWidth="1"/>
    <col min="11951" max="11951" width="6.42578125" style="125" customWidth="1"/>
    <col min="11952" max="11952" width="5.7109375" style="125" customWidth="1"/>
    <col min="11953" max="11953" width="6.42578125" style="125" customWidth="1"/>
    <col min="11954" max="11954" width="5.85546875" style="125" customWidth="1"/>
    <col min="11955" max="11955" width="7" style="125" customWidth="1"/>
    <col min="11956" max="11956" width="6.7109375" style="125" customWidth="1"/>
    <col min="11957" max="11957" width="6.42578125" style="125" customWidth="1"/>
    <col min="11958" max="11960" width="8.140625" style="125" customWidth="1"/>
    <col min="11961" max="11967" width="10.42578125" style="125" customWidth="1"/>
    <col min="11968" max="11968" width="7" style="125" customWidth="1"/>
    <col min="11969" max="11969" width="6.85546875" style="125" customWidth="1"/>
    <col min="11970" max="11970" width="6.42578125" style="125" customWidth="1"/>
    <col min="11971" max="11971" width="6.85546875" style="125" customWidth="1"/>
    <col min="11972" max="11972" width="6.7109375" style="125" customWidth="1"/>
    <col min="11973" max="11973" width="6.42578125" style="125" customWidth="1"/>
    <col min="11974" max="11974" width="5.140625" style="125" customWidth="1"/>
    <col min="11975" max="11975" width="5.7109375" style="125" customWidth="1"/>
    <col min="11976" max="11976" width="5.42578125" style="125" customWidth="1"/>
    <col min="11977" max="11977" width="6.28515625" style="125" customWidth="1"/>
    <col min="11978" max="11978" width="5.140625" style="125" customWidth="1"/>
    <col min="11979" max="11981" width="7.42578125" style="125" customWidth="1"/>
    <col min="11982" max="11985" width="5.42578125" style="125" customWidth="1"/>
    <col min="11986" max="11986" width="7" style="125" customWidth="1"/>
    <col min="11987" max="11987" width="6.140625" style="125" customWidth="1"/>
    <col min="11988" max="11989" width="5.85546875" style="125" customWidth="1"/>
    <col min="11990" max="11991" width="6.42578125" style="125" customWidth="1"/>
    <col min="11992" max="11992" width="5.85546875" style="125" customWidth="1"/>
    <col min="11993" max="11993" width="6.85546875" style="125" customWidth="1"/>
    <col min="11994" max="11995" width="8.42578125" style="125" customWidth="1"/>
    <col min="11996" max="11996" width="50.42578125" style="125" customWidth="1"/>
    <col min="11997" max="12006" width="4.42578125" style="125" customWidth="1"/>
    <col min="12007" max="12008" width="4.28515625" style="125" customWidth="1"/>
    <col min="12009" max="12196" width="4.28515625" style="125"/>
    <col min="12197" max="12197" width="5.85546875" style="125" customWidth="1"/>
    <col min="12198" max="12198" width="11.7109375" style="125" customWidth="1"/>
    <col min="12199" max="12205" width="6.42578125" style="125" customWidth="1"/>
    <col min="12206" max="12206" width="7.140625" style="125" customWidth="1"/>
    <col min="12207" max="12207" width="6.42578125" style="125" customWidth="1"/>
    <col min="12208" max="12208" width="5.7109375" style="125" customWidth="1"/>
    <col min="12209" max="12209" width="6.42578125" style="125" customWidth="1"/>
    <col min="12210" max="12210" width="5.85546875" style="125" customWidth="1"/>
    <col min="12211" max="12211" width="7" style="125" customWidth="1"/>
    <col min="12212" max="12212" width="6.7109375" style="125" customWidth="1"/>
    <col min="12213" max="12213" width="6.42578125" style="125" customWidth="1"/>
    <col min="12214" max="12216" width="8.140625" style="125" customWidth="1"/>
    <col min="12217" max="12223" width="10.42578125" style="125" customWidth="1"/>
    <col min="12224" max="12224" width="7" style="125" customWidth="1"/>
    <col min="12225" max="12225" width="6.85546875" style="125" customWidth="1"/>
    <col min="12226" max="12226" width="6.42578125" style="125" customWidth="1"/>
    <col min="12227" max="12227" width="6.85546875" style="125" customWidth="1"/>
    <col min="12228" max="12228" width="6.7109375" style="125" customWidth="1"/>
    <col min="12229" max="12229" width="6.42578125" style="125" customWidth="1"/>
    <col min="12230" max="12230" width="5.140625" style="125" customWidth="1"/>
    <col min="12231" max="12231" width="5.7109375" style="125" customWidth="1"/>
    <col min="12232" max="12232" width="5.42578125" style="125" customWidth="1"/>
    <col min="12233" max="12233" width="6.28515625" style="125" customWidth="1"/>
    <col min="12234" max="12234" width="5.140625" style="125" customWidth="1"/>
    <col min="12235" max="12237" width="7.42578125" style="125" customWidth="1"/>
    <col min="12238" max="12241" width="5.42578125" style="125" customWidth="1"/>
    <col min="12242" max="12242" width="7" style="125" customWidth="1"/>
    <col min="12243" max="12243" width="6.140625" style="125" customWidth="1"/>
    <col min="12244" max="12245" width="5.85546875" style="125" customWidth="1"/>
    <col min="12246" max="12247" width="6.42578125" style="125" customWidth="1"/>
    <col min="12248" max="12248" width="5.85546875" style="125" customWidth="1"/>
    <col min="12249" max="12249" width="6.85546875" style="125" customWidth="1"/>
    <col min="12250" max="12251" width="8.42578125" style="125" customWidth="1"/>
    <col min="12252" max="12252" width="50.42578125" style="125" customWidth="1"/>
    <col min="12253" max="12262" width="4.42578125" style="125" customWidth="1"/>
    <col min="12263" max="12264" width="4.28515625" style="125" customWidth="1"/>
    <col min="12265" max="12452" width="4.28515625" style="125"/>
    <col min="12453" max="12453" width="5.85546875" style="125" customWidth="1"/>
    <col min="12454" max="12454" width="11.7109375" style="125" customWidth="1"/>
    <col min="12455" max="12461" width="6.42578125" style="125" customWidth="1"/>
    <col min="12462" max="12462" width="7.140625" style="125" customWidth="1"/>
    <col min="12463" max="12463" width="6.42578125" style="125" customWidth="1"/>
    <col min="12464" max="12464" width="5.7109375" style="125" customWidth="1"/>
    <col min="12465" max="12465" width="6.42578125" style="125" customWidth="1"/>
    <col min="12466" max="12466" width="5.85546875" style="125" customWidth="1"/>
    <col min="12467" max="12467" width="7" style="125" customWidth="1"/>
    <col min="12468" max="12468" width="6.7109375" style="125" customWidth="1"/>
    <col min="12469" max="12469" width="6.42578125" style="125" customWidth="1"/>
    <col min="12470" max="12472" width="8.140625" style="125" customWidth="1"/>
    <col min="12473" max="12479" width="10.42578125" style="125" customWidth="1"/>
    <col min="12480" max="12480" width="7" style="125" customWidth="1"/>
    <col min="12481" max="12481" width="6.85546875" style="125" customWidth="1"/>
    <col min="12482" max="12482" width="6.42578125" style="125" customWidth="1"/>
    <col min="12483" max="12483" width="6.85546875" style="125" customWidth="1"/>
    <col min="12484" max="12484" width="6.7109375" style="125" customWidth="1"/>
    <col min="12485" max="12485" width="6.42578125" style="125" customWidth="1"/>
    <col min="12486" max="12486" width="5.140625" style="125" customWidth="1"/>
    <col min="12487" max="12487" width="5.7109375" style="125" customWidth="1"/>
    <col min="12488" max="12488" width="5.42578125" style="125" customWidth="1"/>
    <col min="12489" max="12489" width="6.28515625" style="125" customWidth="1"/>
    <col min="12490" max="12490" width="5.140625" style="125" customWidth="1"/>
    <col min="12491" max="12493" width="7.42578125" style="125" customWidth="1"/>
    <col min="12494" max="12497" width="5.42578125" style="125" customWidth="1"/>
    <col min="12498" max="12498" width="7" style="125" customWidth="1"/>
    <col min="12499" max="12499" width="6.140625" style="125" customWidth="1"/>
    <col min="12500" max="12501" width="5.85546875" style="125" customWidth="1"/>
    <col min="12502" max="12503" width="6.42578125" style="125" customWidth="1"/>
    <col min="12504" max="12504" width="5.85546875" style="125" customWidth="1"/>
    <col min="12505" max="12505" width="6.85546875" style="125" customWidth="1"/>
    <col min="12506" max="12507" width="8.42578125" style="125" customWidth="1"/>
    <col min="12508" max="12508" width="50.42578125" style="125" customWidth="1"/>
    <col min="12509" max="12518" width="4.42578125" style="125" customWidth="1"/>
    <col min="12519" max="12520" width="4.28515625" style="125" customWidth="1"/>
    <col min="12521" max="12708" width="4.28515625" style="125"/>
    <col min="12709" max="12709" width="5.85546875" style="125" customWidth="1"/>
    <col min="12710" max="12710" width="11.7109375" style="125" customWidth="1"/>
    <col min="12711" max="12717" width="6.42578125" style="125" customWidth="1"/>
    <col min="12718" max="12718" width="7.140625" style="125" customWidth="1"/>
    <col min="12719" max="12719" width="6.42578125" style="125" customWidth="1"/>
    <col min="12720" max="12720" width="5.7109375" style="125" customWidth="1"/>
    <col min="12721" max="12721" width="6.42578125" style="125" customWidth="1"/>
    <col min="12722" max="12722" width="5.85546875" style="125" customWidth="1"/>
    <col min="12723" max="12723" width="7" style="125" customWidth="1"/>
    <col min="12724" max="12724" width="6.7109375" style="125" customWidth="1"/>
    <col min="12725" max="12725" width="6.42578125" style="125" customWidth="1"/>
    <col min="12726" max="12728" width="8.140625" style="125" customWidth="1"/>
    <col min="12729" max="12735" width="10.42578125" style="125" customWidth="1"/>
    <col min="12736" max="12736" width="7" style="125" customWidth="1"/>
    <col min="12737" max="12737" width="6.85546875" style="125" customWidth="1"/>
    <col min="12738" max="12738" width="6.42578125" style="125" customWidth="1"/>
    <col min="12739" max="12739" width="6.85546875" style="125" customWidth="1"/>
    <col min="12740" max="12740" width="6.7109375" style="125" customWidth="1"/>
    <col min="12741" max="12741" width="6.42578125" style="125" customWidth="1"/>
    <col min="12742" max="12742" width="5.140625" style="125" customWidth="1"/>
    <col min="12743" max="12743" width="5.7109375" style="125" customWidth="1"/>
    <col min="12744" max="12744" width="5.42578125" style="125" customWidth="1"/>
    <col min="12745" max="12745" width="6.28515625" style="125" customWidth="1"/>
    <col min="12746" max="12746" width="5.140625" style="125" customWidth="1"/>
    <col min="12747" max="12749" width="7.42578125" style="125" customWidth="1"/>
    <col min="12750" max="12753" width="5.42578125" style="125" customWidth="1"/>
    <col min="12754" max="12754" width="7" style="125" customWidth="1"/>
    <col min="12755" max="12755" width="6.140625" style="125" customWidth="1"/>
    <col min="12756" max="12757" width="5.85546875" style="125" customWidth="1"/>
    <col min="12758" max="12759" width="6.42578125" style="125" customWidth="1"/>
    <col min="12760" max="12760" width="5.85546875" style="125" customWidth="1"/>
    <col min="12761" max="12761" width="6.85546875" style="125" customWidth="1"/>
    <col min="12762" max="12763" width="8.42578125" style="125" customWidth="1"/>
    <col min="12764" max="12764" width="50.42578125" style="125" customWidth="1"/>
    <col min="12765" max="12774" width="4.42578125" style="125" customWidth="1"/>
    <col min="12775" max="12776" width="4.28515625" style="125" customWidth="1"/>
    <col min="12777" max="12964" width="4.28515625" style="125"/>
    <col min="12965" max="12965" width="5.85546875" style="125" customWidth="1"/>
    <col min="12966" max="12966" width="11.7109375" style="125" customWidth="1"/>
    <col min="12967" max="12973" width="6.42578125" style="125" customWidth="1"/>
    <col min="12974" max="12974" width="7.140625" style="125" customWidth="1"/>
    <col min="12975" max="12975" width="6.42578125" style="125" customWidth="1"/>
    <col min="12976" max="12976" width="5.7109375" style="125" customWidth="1"/>
    <col min="12977" max="12977" width="6.42578125" style="125" customWidth="1"/>
    <col min="12978" max="12978" width="5.85546875" style="125" customWidth="1"/>
    <col min="12979" max="12979" width="7" style="125" customWidth="1"/>
    <col min="12980" max="12980" width="6.7109375" style="125" customWidth="1"/>
    <col min="12981" max="12981" width="6.42578125" style="125" customWidth="1"/>
    <col min="12982" max="12984" width="8.140625" style="125" customWidth="1"/>
    <col min="12985" max="12991" width="10.42578125" style="125" customWidth="1"/>
    <col min="12992" max="12992" width="7" style="125" customWidth="1"/>
    <col min="12993" max="12993" width="6.85546875" style="125" customWidth="1"/>
    <col min="12994" max="12994" width="6.42578125" style="125" customWidth="1"/>
    <col min="12995" max="12995" width="6.85546875" style="125" customWidth="1"/>
    <col min="12996" max="12996" width="6.7109375" style="125" customWidth="1"/>
    <col min="12997" max="12997" width="6.42578125" style="125" customWidth="1"/>
    <col min="12998" max="12998" width="5.140625" style="125" customWidth="1"/>
    <col min="12999" max="12999" width="5.7109375" style="125" customWidth="1"/>
    <col min="13000" max="13000" width="5.42578125" style="125" customWidth="1"/>
    <col min="13001" max="13001" width="6.28515625" style="125" customWidth="1"/>
    <col min="13002" max="13002" width="5.140625" style="125" customWidth="1"/>
    <col min="13003" max="13005" width="7.42578125" style="125" customWidth="1"/>
    <col min="13006" max="13009" width="5.42578125" style="125" customWidth="1"/>
    <col min="13010" max="13010" width="7" style="125" customWidth="1"/>
    <col min="13011" max="13011" width="6.140625" style="125" customWidth="1"/>
    <col min="13012" max="13013" width="5.85546875" style="125" customWidth="1"/>
    <col min="13014" max="13015" width="6.42578125" style="125" customWidth="1"/>
    <col min="13016" max="13016" width="5.85546875" style="125" customWidth="1"/>
    <col min="13017" max="13017" width="6.85546875" style="125" customWidth="1"/>
    <col min="13018" max="13019" width="8.42578125" style="125" customWidth="1"/>
    <col min="13020" max="13020" width="50.42578125" style="125" customWidth="1"/>
    <col min="13021" max="13030" width="4.42578125" style="125" customWidth="1"/>
    <col min="13031" max="13032" width="4.28515625" style="125" customWidth="1"/>
    <col min="13033" max="13220" width="4.28515625" style="125"/>
    <col min="13221" max="13221" width="5.85546875" style="125" customWidth="1"/>
    <col min="13222" max="13222" width="11.7109375" style="125" customWidth="1"/>
    <col min="13223" max="13229" width="6.42578125" style="125" customWidth="1"/>
    <col min="13230" max="13230" width="7.140625" style="125" customWidth="1"/>
    <col min="13231" max="13231" width="6.42578125" style="125" customWidth="1"/>
    <col min="13232" max="13232" width="5.7109375" style="125" customWidth="1"/>
    <col min="13233" max="13233" width="6.42578125" style="125" customWidth="1"/>
    <col min="13234" max="13234" width="5.85546875" style="125" customWidth="1"/>
    <col min="13235" max="13235" width="7" style="125" customWidth="1"/>
    <col min="13236" max="13236" width="6.7109375" style="125" customWidth="1"/>
    <col min="13237" max="13237" width="6.42578125" style="125" customWidth="1"/>
    <col min="13238" max="13240" width="8.140625" style="125" customWidth="1"/>
    <col min="13241" max="13247" width="10.42578125" style="125" customWidth="1"/>
    <col min="13248" max="13248" width="7" style="125" customWidth="1"/>
    <col min="13249" max="13249" width="6.85546875" style="125" customWidth="1"/>
    <col min="13250" max="13250" width="6.42578125" style="125" customWidth="1"/>
    <col min="13251" max="13251" width="6.85546875" style="125" customWidth="1"/>
    <col min="13252" max="13252" width="6.7109375" style="125" customWidth="1"/>
    <col min="13253" max="13253" width="6.42578125" style="125" customWidth="1"/>
    <col min="13254" max="13254" width="5.140625" style="125" customWidth="1"/>
    <col min="13255" max="13255" width="5.7109375" style="125" customWidth="1"/>
    <col min="13256" max="13256" width="5.42578125" style="125" customWidth="1"/>
    <col min="13257" max="13257" width="6.28515625" style="125" customWidth="1"/>
    <col min="13258" max="13258" width="5.140625" style="125" customWidth="1"/>
    <col min="13259" max="13261" width="7.42578125" style="125" customWidth="1"/>
    <col min="13262" max="13265" width="5.42578125" style="125" customWidth="1"/>
    <col min="13266" max="13266" width="7" style="125" customWidth="1"/>
    <col min="13267" max="13267" width="6.140625" style="125" customWidth="1"/>
    <col min="13268" max="13269" width="5.85546875" style="125" customWidth="1"/>
    <col min="13270" max="13271" width="6.42578125" style="125" customWidth="1"/>
    <col min="13272" max="13272" width="5.85546875" style="125" customWidth="1"/>
    <col min="13273" max="13273" width="6.85546875" style="125" customWidth="1"/>
    <col min="13274" max="13275" width="8.42578125" style="125" customWidth="1"/>
    <col min="13276" max="13276" width="50.42578125" style="125" customWidth="1"/>
    <col min="13277" max="13286" width="4.42578125" style="125" customWidth="1"/>
    <col min="13287" max="13288" width="4.28515625" style="125" customWidth="1"/>
    <col min="13289" max="13476" width="4.28515625" style="125"/>
    <col min="13477" max="13477" width="5.85546875" style="125" customWidth="1"/>
    <col min="13478" max="13478" width="11.7109375" style="125" customWidth="1"/>
    <col min="13479" max="13485" width="6.42578125" style="125" customWidth="1"/>
    <col min="13486" max="13486" width="7.140625" style="125" customWidth="1"/>
    <col min="13487" max="13487" width="6.42578125" style="125" customWidth="1"/>
    <col min="13488" max="13488" width="5.7109375" style="125" customWidth="1"/>
    <col min="13489" max="13489" width="6.42578125" style="125" customWidth="1"/>
    <col min="13490" max="13490" width="5.85546875" style="125" customWidth="1"/>
    <col min="13491" max="13491" width="7" style="125" customWidth="1"/>
    <col min="13492" max="13492" width="6.7109375" style="125" customWidth="1"/>
    <col min="13493" max="13493" width="6.42578125" style="125" customWidth="1"/>
    <col min="13494" max="13496" width="8.140625" style="125" customWidth="1"/>
    <col min="13497" max="13503" width="10.42578125" style="125" customWidth="1"/>
    <col min="13504" max="13504" width="7" style="125" customWidth="1"/>
    <col min="13505" max="13505" width="6.85546875" style="125" customWidth="1"/>
    <col min="13506" max="13506" width="6.42578125" style="125" customWidth="1"/>
    <col min="13507" max="13507" width="6.85546875" style="125" customWidth="1"/>
    <col min="13508" max="13508" width="6.7109375" style="125" customWidth="1"/>
    <col min="13509" max="13509" width="6.42578125" style="125" customWidth="1"/>
    <col min="13510" max="13510" width="5.140625" style="125" customWidth="1"/>
    <col min="13511" max="13511" width="5.7109375" style="125" customWidth="1"/>
    <col min="13512" max="13512" width="5.42578125" style="125" customWidth="1"/>
    <col min="13513" max="13513" width="6.28515625" style="125" customWidth="1"/>
    <col min="13514" max="13514" width="5.140625" style="125" customWidth="1"/>
    <col min="13515" max="13517" width="7.42578125" style="125" customWidth="1"/>
    <col min="13518" max="13521" width="5.42578125" style="125" customWidth="1"/>
    <col min="13522" max="13522" width="7" style="125" customWidth="1"/>
    <col min="13523" max="13523" width="6.140625" style="125" customWidth="1"/>
    <col min="13524" max="13525" width="5.85546875" style="125" customWidth="1"/>
    <col min="13526" max="13527" width="6.42578125" style="125" customWidth="1"/>
    <col min="13528" max="13528" width="5.85546875" style="125" customWidth="1"/>
    <col min="13529" max="13529" width="6.85546875" style="125" customWidth="1"/>
    <col min="13530" max="13531" width="8.42578125" style="125" customWidth="1"/>
    <col min="13532" max="13532" width="50.42578125" style="125" customWidth="1"/>
    <col min="13533" max="13542" width="4.42578125" style="125" customWidth="1"/>
    <col min="13543" max="13544" width="4.28515625" style="125" customWidth="1"/>
    <col min="13545" max="13732" width="4.28515625" style="125"/>
    <col min="13733" max="13733" width="5.85546875" style="125" customWidth="1"/>
    <col min="13734" max="13734" width="11.7109375" style="125" customWidth="1"/>
    <col min="13735" max="13741" width="6.42578125" style="125" customWidth="1"/>
    <col min="13742" max="13742" width="7.140625" style="125" customWidth="1"/>
    <col min="13743" max="13743" width="6.42578125" style="125" customWidth="1"/>
    <col min="13744" max="13744" width="5.7109375" style="125" customWidth="1"/>
    <col min="13745" max="13745" width="6.42578125" style="125" customWidth="1"/>
    <col min="13746" max="13746" width="5.85546875" style="125" customWidth="1"/>
    <col min="13747" max="13747" width="7" style="125" customWidth="1"/>
    <col min="13748" max="13748" width="6.7109375" style="125" customWidth="1"/>
    <col min="13749" max="13749" width="6.42578125" style="125" customWidth="1"/>
    <col min="13750" max="13752" width="8.140625" style="125" customWidth="1"/>
    <col min="13753" max="13759" width="10.42578125" style="125" customWidth="1"/>
    <col min="13760" max="13760" width="7" style="125" customWidth="1"/>
    <col min="13761" max="13761" width="6.85546875" style="125" customWidth="1"/>
    <col min="13762" max="13762" width="6.42578125" style="125" customWidth="1"/>
    <col min="13763" max="13763" width="6.85546875" style="125" customWidth="1"/>
    <col min="13764" max="13764" width="6.7109375" style="125" customWidth="1"/>
    <col min="13765" max="13765" width="6.42578125" style="125" customWidth="1"/>
    <col min="13766" max="13766" width="5.140625" style="125" customWidth="1"/>
    <col min="13767" max="13767" width="5.7109375" style="125" customWidth="1"/>
    <col min="13768" max="13768" width="5.42578125" style="125" customWidth="1"/>
    <col min="13769" max="13769" width="6.28515625" style="125" customWidth="1"/>
    <col min="13770" max="13770" width="5.140625" style="125" customWidth="1"/>
    <col min="13771" max="13773" width="7.42578125" style="125" customWidth="1"/>
    <col min="13774" max="13777" width="5.42578125" style="125" customWidth="1"/>
    <col min="13778" max="13778" width="7" style="125" customWidth="1"/>
    <col min="13779" max="13779" width="6.140625" style="125" customWidth="1"/>
    <col min="13780" max="13781" width="5.85546875" style="125" customWidth="1"/>
    <col min="13782" max="13783" width="6.42578125" style="125" customWidth="1"/>
    <col min="13784" max="13784" width="5.85546875" style="125" customWidth="1"/>
    <col min="13785" max="13785" width="6.85546875" style="125" customWidth="1"/>
    <col min="13786" max="13787" width="8.42578125" style="125" customWidth="1"/>
    <col min="13788" max="13788" width="50.42578125" style="125" customWidth="1"/>
    <col min="13789" max="13798" width="4.42578125" style="125" customWidth="1"/>
    <col min="13799" max="13800" width="4.28515625" style="125" customWidth="1"/>
    <col min="13801" max="13988" width="4.28515625" style="125"/>
    <col min="13989" max="13989" width="5.85546875" style="125" customWidth="1"/>
    <col min="13990" max="13990" width="11.7109375" style="125" customWidth="1"/>
    <col min="13991" max="13997" width="6.42578125" style="125" customWidth="1"/>
    <col min="13998" max="13998" width="7.140625" style="125" customWidth="1"/>
    <col min="13999" max="13999" width="6.42578125" style="125" customWidth="1"/>
    <col min="14000" max="14000" width="5.7109375" style="125" customWidth="1"/>
    <col min="14001" max="14001" width="6.42578125" style="125" customWidth="1"/>
    <col min="14002" max="14002" width="5.85546875" style="125" customWidth="1"/>
    <col min="14003" max="14003" width="7" style="125" customWidth="1"/>
    <col min="14004" max="14004" width="6.7109375" style="125" customWidth="1"/>
    <col min="14005" max="14005" width="6.42578125" style="125" customWidth="1"/>
    <col min="14006" max="14008" width="8.140625" style="125" customWidth="1"/>
    <col min="14009" max="14015" width="10.42578125" style="125" customWidth="1"/>
    <col min="14016" max="14016" width="7" style="125" customWidth="1"/>
    <col min="14017" max="14017" width="6.85546875" style="125" customWidth="1"/>
    <col min="14018" max="14018" width="6.42578125" style="125" customWidth="1"/>
    <col min="14019" max="14019" width="6.85546875" style="125" customWidth="1"/>
    <col min="14020" max="14020" width="6.7109375" style="125" customWidth="1"/>
    <col min="14021" max="14021" width="6.42578125" style="125" customWidth="1"/>
    <col min="14022" max="14022" width="5.140625" style="125" customWidth="1"/>
    <col min="14023" max="14023" width="5.7109375" style="125" customWidth="1"/>
    <col min="14024" max="14024" width="5.42578125" style="125" customWidth="1"/>
    <col min="14025" max="14025" width="6.28515625" style="125" customWidth="1"/>
    <col min="14026" max="14026" width="5.140625" style="125" customWidth="1"/>
    <col min="14027" max="14029" width="7.42578125" style="125" customWidth="1"/>
    <col min="14030" max="14033" width="5.42578125" style="125" customWidth="1"/>
    <col min="14034" max="14034" width="7" style="125" customWidth="1"/>
    <col min="14035" max="14035" width="6.140625" style="125" customWidth="1"/>
    <col min="14036" max="14037" width="5.85546875" style="125" customWidth="1"/>
    <col min="14038" max="14039" width="6.42578125" style="125" customWidth="1"/>
    <col min="14040" max="14040" width="5.85546875" style="125" customWidth="1"/>
    <col min="14041" max="14041" width="6.85546875" style="125" customWidth="1"/>
    <col min="14042" max="14043" width="8.42578125" style="125" customWidth="1"/>
    <col min="14044" max="14044" width="50.42578125" style="125" customWidth="1"/>
    <col min="14045" max="14054" width="4.42578125" style="125" customWidth="1"/>
    <col min="14055" max="14056" width="4.28515625" style="125" customWidth="1"/>
    <col min="14057" max="14244" width="4.28515625" style="125"/>
    <col min="14245" max="14245" width="5.85546875" style="125" customWidth="1"/>
    <col min="14246" max="14246" width="11.7109375" style="125" customWidth="1"/>
    <col min="14247" max="14253" width="6.42578125" style="125" customWidth="1"/>
    <col min="14254" max="14254" width="7.140625" style="125" customWidth="1"/>
    <col min="14255" max="14255" width="6.42578125" style="125" customWidth="1"/>
    <col min="14256" max="14256" width="5.7109375" style="125" customWidth="1"/>
    <col min="14257" max="14257" width="6.42578125" style="125" customWidth="1"/>
    <col min="14258" max="14258" width="5.85546875" style="125" customWidth="1"/>
    <col min="14259" max="14259" width="7" style="125" customWidth="1"/>
    <col min="14260" max="14260" width="6.7109375" style="125" customWidth="1"/>
    <col min="14261" max="14261" width="6.42578125" style="125" customWidth="1"/>
    <col min="14262" max="14264" width="8.140625" style="125" customWidth="1"/>
    <col min="14265" max="14271" width="10.42578125" style="125" customWidth="1"/>
    <col min="14272" max="14272" width="7" style="125" customWidth="1"/>
    <col min="14273" max="14273" width="6.85546875" style="125" customWidth="1"/>
    <col min="14274" max="14274" width="6.42578125" style="125" customWidth="1"/>
    <col min="14275" max="14275" width="6.85546875" style="125" customWidth="1"/>
    <col min="14276" max="14276" width="6.7109375" style="125" customWidth="1"/>
    <col min="14277" max="14277" width="6.42578125" style="125" customWidth="1"/>
    <col min="14278" max="14278" width="5.140625" style="125" customWidth="1"/>
    <col min="14279" max="14279" width="5.7109375" style="125" customWidth="1"/>
    <col min="14280" max="14280" width="5.42578125" style="125" customWidth="1"/>
    <col min="14281" max="14281" width="6.28515625" style="125" customWidth="1"/>
    <col min="14282" max="14282" width="5.140625" style="125" customWidth="1"/>
    <col min="14283" max="14285" width="7.42578125" style="125" customWidth="1"/>
    <col min="14286" max="14289" width="5.42578125" style="125" customWidth="1"/>
    <col min="14290" max="14290" width="7" style="125" customWidth="1"/>
    <col min="14291" max="14291" width="6.140625" style="125" customWidth="1"/>
    <col min="14292" max="14293" width="5.85546875" style="125" customWidth="1"/>
    <col min="14294" max="14295" width="6.42578125" style="125" customWidth="1"/>
    <col min="14296" max="14296" width="5.85546875" style="125" customWidth="1"/>
    <col min="14297" max="14297" width="6.85546875" style="125" customWidth="1"/>
    <col min="14298" max="14299" width="8.42578125" style="125" customWidth="1"/>
    <col min="14300" max="14300" width="50.42578125" style="125" customWidth="1"/>
    <col min="14301" max="14310" width="4.42578125" style="125" customWidth="1"/>
    <col min="14311" max="14312" width="4.28515625" style="125" customWidth="1"/>
    <col min="14313" max="14500" width="4.28515625" style="125"/>
    <col min="14501" max="14501" width="5.85546875" style="125" customWidth="1"/>
    <col min="14502" max="14502" width="11.7109375" style="125" customWidth="1"/>
    <col min="14503" max="14509" width="6.42578125" style="125" customWidth="1"/>
    <col min="14510" max="14510" width="7.140625" style="125" customWidth="1"/>
    <col min="14511" max="14511" width="6.42578125" style="125" customWidth="1"/>
    <col min="14512" max="14512" width="5.7109375" style="125" customWidth="1"/>
    <col min="14513" max="14513" width="6.42578125" style="125" customWidth="1"/>
    <col min="14514" max="14514" width="5.85546875" style="125" customWidth="1"/>
    <col min="14515" max="14515" width="7" style="125" customWidth="1"/>
    <col min="14516" max="14516" width="6.7109375" style="125" customWidth="1"/>
    <col min="14517" max="14517" width="6.42578125" style="125" customWidth="1"/>
    <col min="14518" max="14520" width="8.140625" style="125" customWidth="1"/>
    <col min="14521" max="14527" width="10.42578125" style="125" customWidth="1"/>
    <col min="14528" max="14528" width="7" style="125" customWidth="1"/>
    <col min="14529" max="14529" width="6.85546875" style="125" customWidth="1"/>
    <col min="14530" max="14530" width="6.42578125" style="125" customWidth="1"/>
    <col min="14531" max="14531" width="6.85546875" style="125" customWidth="1"/>
    <col min="14532" max="14532" width="6.7109375" style="125" customWidth="1"/>
    <col min="14533" max="14533" width="6.42578125" style="125" customWidth="1"/>
    <col min="14534" max="14534" width="5.140625" style="125" customWidth="1"/>
    <col min="14535" max="14535" width="5.7109375" style="125" customWidth="1"/>
    <col min="14536" max="14536" width="5.42578125" style="125" customWidth="1"/>
    <col min="14537" max="14537" width="6.28515625" style="125" customWidth="1"/>
    <col min="14538" max="14538" width="5.140625" style="125" customWidth="1"/>
    <col min="14539" max="14541" width="7.42578125" style="125" customWidth="1"/>
    <col min="14542" max="14545" width="5.42578125" style="125" customWidth="1"/>
    <col min="14546" max="14546" width="7" style="125" customWidth="1"/>
    <col min="14547" max="14547" width="6.140625" style="125" customWidth="1"/>
    <col min="14548" max="14549" width="5.85546875" style="125" customWidth="1"/>
    <col min="14550" max="14551" width="6.42578125" style="125" customWidth="1"/>
    <col min="14552" max="14552" width="5.85546875" style="125" customWidth="1"/>
    <col min="14553" max="14553" width="6.85546875" style="125" customWidth="1"/>
    <col min="14554" max="14555" width="8.42578125" style="125" customWidth="1"/>
    <col min="14556" max="14556" width="50.42578125" style="125" customWidth="1"/>
    <col min="14557" max="14566" width="4.42578125" style="125" customWidth="1"/>
    <col min="14567" max="14568" width="4.28515625" style="125" customWidth="1"/>
    <col min="14569" max="14756" width="4.28515625" style="125"/>
    <col min="14757" max="14757" width="5.85546875" style="125" customWidth="1"/>
    <col min="14758" max="14758" width="11.7109375" style="125" customWidth="1"/>
    <col min="14759" max="14765" width="6.42578125" style="125" customWidth="1"/>
    <col min="14766" max="14766" width="7.140625" style="125" customWidth="1"/>
    <col min="14767" max="14767" width="6.42578125" style="125" customWidth="1"/>
    <col min="14768" max="14768" width="5.7109375" style="125" customWidth="1"/>
    <col min="14769" max="14769" width="6.42578125" style="125" customWidth="1"/>
    <col min="14770" max="14770" width="5.85546875" style="125" customWidth="1"/>
    <col min="14771" max="14771" width="7" style="125" customWidth="1"/>
    <col min="14772" max="14772" width="6.7109375" style="125" customWidth="1"/>
    <col min="14773" max="14773" width="6.42578125" style="125" customWidth="1"/>
    <col min="14774" max="14776" width="8.140625" style="125" customWidth="1"/>
    <col min="14777" max="14783" width="10.42578125" style="125" customWidth="1"/>
    <col min="14784" max="14784" width="7" style="125" customWidth="1"/>
    <col min="14785" max="14785" width="6.85546875" style="125" customWidth="1"/>
    <col min="14786" max="14786" width="6.42578125" style="125" customWidth="1"/>
    <col min="14787" max="14787" width="6.85546875" style="125" customWidth="1"/>
    <col min="14788" max="14788" width="6.7109375" style="125" customWidth="1"/>
    <col min="14789" max="14789" width="6.42578125" style="125" customWidth="1"/>
    <col min="14790" max="14790" width="5.140625" style="125" customWidth="1"/>
    <col min="14791" max="14791" width="5.7109375" style="125" customWidth="1"/>
    <col min="14792" max="14792" width="5.42578125" style="125" customWidth="1"/>
    <col min="14793" max="14793" width="6.28515625" style="125" customWidth="1"/>
    <col min="14794" max="14794" width="5.140625" style="125" customWidth="1"/>
    <col min="14795" max="14797" width="7.42578125" style="125" customWidth="1"/>
    <col min="14798" max="14801" width="5.42578125" style="125" customWidth="1"/>
    <col min="14802" max="14802" width="7" style="125" customWidth="1"/>
    <col min="14803" max="14803" width="6.140625" style="125" customWidth="1"/>
    <col min="14804" max="14805" width="5.85546875" style="125" customWidth="1"/>
    <col min="14806" max="14807" width="6.42578125" style="125" customWidth="1"/>
    <col min="14808" max="14808" width="5.85546875" style="125" customWidth="1"/>
    <col min="14809" max="14809" width="6.85546875" style="125" customWidth="1"/>
    <col min="14810" max="14811" width="8.42578125" style="125" customWidth="1"/>
    <col min="14812" max="14812" width="50.42578125" style="125" customWidth="1"/>
    <col min="14813" max="14822" width="4.42578125" style="125" customWidth="1"/>
    <col min="14823" max="14824" width="4.28515625" style="125" customWidth="1"/>
    <col min="14825" max="15012" width="4.28515625" style="125"/>
    <col min="15013" max="15013" width="5.85546875" style="125" customWidth="1"/>
    <col min="15014" max="15014" width="11.7109375" style="125" customWidth="1"/>
    <col min="15015" max="15021" width="6.42578125" style="125" customWidth="1"/>
    <col min="15022" max="15022" width="7.140625" style="125" customWidth="1"/>
    <col min="15023" max="15023" width="6.42578125" style="125" customWidth="1"/>
    <col min="15024" max="15024" width="5.7109375" style="125" customWidth="1"/>
    <col min="15025" max="15025" width="6.42578125" style="125" customWidth="1"/>
    <col min="15026" max="15026" width="5.85546875" style="125" customWidth="1"/>
    <col min="15027" max="15027" width="7" style="125" customWidth="1"/>
    <col min="15028" max="15028" width="6.7109375" style="125" customWidth="1"/>
    <col min="15029" max="15029" width="6.42578125" style="125" customWidth="1"/>
    <col min="15030" max="15032" width="8.140625" style="125" customWidth="1"/>
    <col min="15033" max="15039" width="10.42578125" style="125" customWidth="1"/>
    <col min="15040" max="15040" width="7" style="125" customWidth="1"/>
    <col min="15041" max="15041" width="6.85546875" style="125" customWidth="1"/>
    <col min="15042" max="15042" width="6.42578125" style="125" customWidth="1"/>
    <col min="15043" max="15043" width="6.85546875" style="125" customWidth="1"/>
    <col min="15044" max="15044" width="6.7109375" style="125" customWidth="1"/>
    <col min="15045" max="15045" width="6.42578125" style="125" customWidth="1"/>
    <col min="15046" max="15046" width="5.140625" style="125" customWidth="1"/>
    <col min="15047" max="15047" width="5.7109375" style="125" customWidth="1"/>
    <col min="15048" max="15048" width="5.42578125" style="125" customWidth="1"/>
    <col min="15049" max="15049" width="6.28515625" style="125" customWidth="1"/>
    <col min="15050" max="15050" width="5.140625" style="125" customWidth="1"/>
    <col min="15051" max="15053" width="7.42578125" style="125" customWidth="1"/>
    <col min="15054" max="15057" width="5.42578125" style="125" customWidth="1"/>
    <col min="15058" max="15058" width="7" style="125" customWidth="1"/>
    <col min="15059" max="15059" width="6.140625" style="125" customWidth="1"/>
    <col min="15060" max="15061" width="5.85546875" style="125" customWidth="1"/>
    <col min="15062" max="15063" width="6.42578125" style="125" customWidth="1"/>
    <col min="15064" max="15064" width="5.85546875" style="125" customWidth="1"/>
    <col min="15065" max="15065" width="6.85546875" style="125" customWidth="1"/>
    <col min="15066" max="15067" width="8.42578125" style="125" customWidth="1"/>
    <col min="15068" max="15068" width="50.42578125" style="125" customWidth="1"/>
    <col min="15069" max="15078" width="4.42578125" style="125" customWidth="1"/>
    <col min="15079" max="15080" width="4.28515625" style="125" customWidth="1"/>
    <col min="15081" max="15268" width="4.28515625" style="125"/>
    <col min="15269" max="15269" width="5.85546875" style="125" customWidth="1"/>
    <col min="15270" max="15270" width="11.7109375" style="125" customWidth="1"/>
    <col min="15271" max="15277" width="6.42578125" style="125" customWidth="1"/>
    <col min="15278" max="15278" width="7.140625" style="125" customWidth="1"/>
    <col min="15279" max="15279" width="6.42578125" style="125" customWidth="1"/>
    <col min="15280" max="15280" width="5.7109375" style="125" customWidth="1"/>
    <col min="15281" max="15281" width="6.42578125" style="125" customWidth="1"/>
    <col min="15282" max="15282" width="5.85546875" style="125" customWidth="1"/>
    <col min="15283" max="15283" width="7" style="125" customWidth="1"/>
    <col min="15284" max="15284" width="6.7109375" style="125" customWidth="1"/>
    <col min="15285" max="15285" width="6.42578125" style="125" customWidth="1"/>
    <col min="15286" max="15288" width="8.140625" style="125" customWidth="1"/>
    <col min="15289" max="15295" width="10.42578125" style="125" customWidth="1"/>
    <col min="15296" max="15296" width="7" style="125" customWidth="1"/>
    <col min="15297" max="15297" width="6.85546875" style="125" customWidth="1"/>
    <col min="15298" max="15298" width="6.42578125" style="125" customWidth="1"/>
    <col min="15299" max="15299" width="6.85546875" style="125" customWidth="1"/>
    <col min="15300" max="15300" width="6.7109375" style="125" customWidth="1"/>
    <col min="15301" max="15301" width="6.42578125" style="125" customWidth="1"/>
    <col min="15302" max="15302" width="5.140625" style="125" customWidth="1"/>
    <col min="15303" max="15303" width="5.7109375" style="125" customWidth="1"/>
    <col min="15304" max="15304" width="5.42578125" style="125" customWidth="1"/>
    <col min="15305" max="15305" width="6.28515625" style="125" customWidth="1"/>
    <col min="15306" max="15306" width="5.140625" style="125" customWidth="1"/>
    <col min="15307" max="15309" width="7.42578125" style="125" customWidth="1"/>
    <col min="15310" max="15313" width="5.42578125" style="125" customWidth="1"/>
    <col min="15314" max="15314" width="7" style="125" customWidth="1"/>
    <col min="15315" max="15315" width="6.140625" style="125" customWidth="1"/>
    <col min="15316" max="15317" width="5.85546875" style="125" customWidth="1"/>
    <col min="15318" max="15319" width="6.42578125" style="125" customWidth="1"/>
    <col min="15320" max="15320" width="5.85546875" style="125" customWidth="1"/>
    <col min="15321" max="15321" width="6.85546875" style="125" customWidth="1"/>
    <col min="15322" max="15323" width="8.42578125" style="125" customWidth="1"/>
    <col min="15324" max="15324" width="50.42578125" style="125" customWidth="1"/>
    <col min="15325" max="15334" width="4.42578125" style="125" customWidth="1"/>
    <col min="15335" max="15336" width="4.28515625" style="125" customWidth="1"/>
    <col min="15337" max="15524" width="4.28515625" style="125"/>
    <col min="15525" max="15525" width="5.85546875" style="125" customWidth="1"/>
    <col min="15526" max="15526" width="11.7109375" style="125" customWidth="1"/>
    <col min="15527" max="15533" width="6.42578125" style="125" customWidth="1"/>
    <col min="15534" max="15534" width="7.140625" style="125" customWidth="1"/>
    <col min="15535" max="15535" width="6.42578125" style="125" customWidth="1"/>
    <col min="15536" max="15536" width="5.7109375" style="125" customWidth="1"/>
    <col min="15537" max="15537" width="6.42578125" style="125" customWidth="1"/>
    <col min="15538" max="15538" width="5.85546875" style="125" customWidth="1"/>
    <col min="15539" max="15539" width="7" style="125" customWidth="1"/>
    <col min="15540" max="15540" width="6.7109375" style="125" customWidth="1"/>
    <col min="15541" max="15541" width="6.42578125" style="125" customWidth="1"/>
    <col min="15542" max="15544" width="8.140625" style="125" customWidth="1"/>
    <col min="15545" max="15551" width="10.42578125" style="125" customWidth="1"/>
    <col min="15552" max="15552" width="7" style="125" customWidth="1"/>
    <col min="15553" max="15553" width="6.85546875" style="125" customWidth="1"/>
    <col min="15554" max="15554" width="6.42578125" style="125" customWidth="1"/>
    <col min="15555" max="15555" width="6.85546875" style="125" customWidth="1"/>
    <col min="15556" max="15556" width="6.7109375" style="125" customWidth="1"/>
    <col min="15557" max="15557" width="6.42578125" style="125" customWidth="1"/>
    <col min="15558" max="15558" width="5.140625" style="125" customWidth="1"/>
    <col min="15559" max="15559" width="5.7109375" style="125" customWidth="1"/>
    <col min="15560" max="15560" width="5.42578125" style="125" customWidth="1"/>
    <col min="15561" max="15561" width="6.28515625" style="125" customWidth="1"/>
    <col min="15562" max="15562" width="5.140625" style="125" customWidth="1"/>
    <col min="15563" max="15565" width="7.42578125" style="125" customWidth="1"/>
    <col min="15566" max="15569" width="5.42578125" style="125" customWidth="1"/>
    <col min="15570" max="15570" width="7" style="125" customWidth="1"/>
    <col min="15571" max="15571" width="6.140625" style="125" customWidth="1"/>
    <col min="15572" max="15573" width="5.85546875" style="125" customWidth="1"/>
    <col min="15574" max="15575" width="6.42578125" style="125" customWidth="1"/>
    <col min="15576" max="15576" width="5.85546875" style="125" customWidth="1"/>
    <col min="15577" max="15577" width="6.85546875" style="125" customWidth="1"/>
    <col min="15578" max="15579" width="8.42578125" style="125" customWidth="1"/>
    <col min="15580" max="15580" width="50.42578125" style="125" customWidth="1"/>
    <col min="15581" max="15590" width="4.42578125" style="125" customWidth="1"/>
    <col min="15591" max="15592" width="4.28515625" style="125" customWidth="1"/>
    <col min="15593" max="15780" width="4.28515625" style="125"/>
    <col min="15781" max="15781" width="5.85546875" style="125" customWidth="1"/>
    <col min="15782" max="15782" width="11.7109375" style="125" customWidth="1"/>
    <col min="15783" max="15789" width="6.42578125" style="125" customWidth="1"/>
    <col min="15790" max="15790" width="7.140625" style="125" customWidth="1"/>
    <col min="15791" max="15791" width="6.42578125" style="125" customWidth="1"/>
    <col min="15792" max="15792" width="5.7109375" style="125" customWidth="1"/>
    <col min="15793" max="15793" width="6.42578125" style="125" customWidth="1"/>
    <col min="15794" max="15794" width="5.85546875" style="125" customWidth="1"/>
    <col min="15795" max="15795" width="7" style="125" customWidth="1"/>
    <col min="15796" max="15796" width="6.7109375" style="125" customWidth="1"/>
    <col min="15797" max="15797" width="6.42578125" style="125" customWidth="1"/>
    <col min="15798" max="15800" width="8.140625" style="125" customWidth="1"/>
    <col min="15801" max="15807" width="10.42578125" style="125" customWidth="1"/>
    <col min="15808" max="15808" width="7" style="125" customWidth="1"/>
    <col min="15809" max="15809" width="6.85546875" style="125" customWidth="1"/>
    <col min="15810" max="15810" width="6.42578125" style="125" customWidth="1"/>
    <col min="15811" max="15811" width="6.85546875" style="125" customWidth="1"/>
    <col min="15812" max="15812" width="6.7109375" style="125" customWidth="1"/>
    <col min="15813" max="15813" width="6.42578125" style="125" customWidth="1"/>
    <col min="15814" max="15814" width="5.140625" style="125" customWidth="1"/>
    <col min="15815" max="15815" width="5.7109375" style="125" customWidth="1"/>
    <col min="15816" max="15816" width="5.42578125" style="125" customWidth="1"/>
    <col min="15817" max="15817" width="6.28515625" style="125" customWidth="1"/>
    <col min="15818" max="15818" width="5.140625" style="125" customWidth="1"/>
    <col min="15819" max="15821" width="7.42578125" style="125" customWidth="1"/>
    <col min="15822" max="15825" width="5.42578125" style="125" customWidth="1"/>
    <col min="15826" max="15826" width="7" style="125" customWidth="1"/>
    <col min="15827" max="15827" width="6.140625" style="125" customWidth="1"/>
    <col min="15828" max="15829" width="5.85546875" style="125" customWidth="1"/>
    <col min="15830" max="15831" width="6.42578125" style="125" customWidth="1"/>
    <col min="15832" max="15832" width="5.85546875" style="125" customWidth="1"/>
    <col min="15833" max="15833" width="6.85546875" style="125" customWidth="1"/>
    <col min="15834" max="15835" width="8.42578125" style="125" customWidth="1"/>
    <col min="15836" max="15836" width="50.42578125" style="125" customWidth="1"/>
    <col min="15837" max="15846" width="4.42578125" style="125" customWidth="1"/>
    <col min="15847" max="15848" width="4.28515625" style="125" customWidth="1"/>
    <col min="15849" max="16036" width="4.28515625" style="125"/>
    <col min="16037" max="16037" width="5.85546875" style="125" customWidth="1"/>
    <col min="16038" max="16038" width="11.7109375" style="125" customWidth="1"/>
    <col min="16039" max="16045" width="6.42578125" style="125" customWidth="1"/>
    <col min="16046" max="16046" width="7.140625" style="125" customWidth="1"/>
    <col min="16047" max="16047" width="6.42578125" style="125" customWidth="1"/>
    <col min="16048" max="16048" width="5.7109375" style="125" customWidth="1"/>
    <col min="16049" max="16049" width="6.42578125" style="125" customWidth="1"/>
    <col min="16050" max="16050" width="5.85546875" style="125" customWidth="1"/>
    <col min="16051" max="16051" width="7" style="125" customWidth="1"/>
    <col min="16052" max="16052" width="6.7109375" style="125" customWidth="1"/>
    <col min="16053" max="16053" width="6.42578125" style="125" customWidth="1"/>
    <col min="16054" max="16056" width="8.140625" style="125" customWidth="1"/>
    <col min="16057" max="16063" width="10.42578125" style="125" customWidth="1"/>
    <col min="16064" max="16064" width="7" style="125" customWidth="1"/>
    <col min="16065" max="16065" width="6.85546875" style="125" customWidth="1"/>
    <col min="16066" max="16066" width="6.42578125" style="125" customWidth="1"/>
    <col min="16067" max="16067" width="6.85546875" style="125" customWidth="1"/>
    <col min="16068" max="16068" width="6.7109375" style="125" customWidth="1"/>
    <col min="16069" max="16069" width="6.42578125" style="125" customWidth="1"/>
    <col min="16070" max="16070" width="5.140625" style="125" customWidth="1"/>
    <col min="16071" max="16071" width="5.7109375" style="125" customWidth="1"/>
    <col min="16072" max="16072" width="5.42578125" style="125" customWidth="1"/>
    <col min="16073" max="16073" width="6.28515625" style="125" customWidth="1"/>
    <col min="16074" max="16074" width="5.140625" style="125" customWidth="1"/>
    <col min="16075" max="16077" width="7.42578125" style="125" customWidth="1"/>
    <col min="16078" max="16081" width="5.42578125" style="125" customWidth="1"/>
    <col min="16082" max="16082" width="7" style="125" customWidth="1"/>
    <col min="16083" max="16083" width="6.140625" style="125" customWidth="1"/>
    <col min="16084" max="16085" width="5.85546875" style="125" customWidth="1"/>
    <col min="16086" max="16087" width="6.42578125" style="125" customWidth="1"/>
    <col min="16088" max="16088" width="5.85546875" style="125" customWidth="1"/>
    <col min="16089" max="16089" width="6.85546875" style="125" customWidth="1"/>
    <col min="16090" max="16091" width="8.42578125" style="125" customWidth="1"/>
    <col min="16092" max="16092" width="50.42578125" style="125" customWidth="1"/>
    <col min="16093" max="16102" width="4.42578125" style="125" customWidth="1"/>
    <col min="16103" max="16104" width="4.28515625" style="125" customWidth="1"/>
    <col min="16105" max="16384" width="4.28515625" style="125"/>
  </cols>
  <sheetData>
    <row r="1" spans="1:21" ht="19.5" customHeight="1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09" t="s">
        <v>133</v>
      </c>
      <c r="M1" s="709"/>
      <c r="N1" s="709"/>
    </row>
    <row r="2" spans="1:21" ht="19.5" customHeigh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21" ht="19.5" customHeight="1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</row>
    <row r="4" spans="1:21" s="281" customFormat="1" ht="55.5" customHeight="1">
      <c r="B4" s="710" t="s">
        <v>825</v>
      </c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285"/>
    </row>
    <row r="5" spans="1:21" ht="24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</row>
    <row r="6" spans="1:21" ht="16.5" customHeight="1">
      <c r="A6" s="286"/>
      <c r="B6" s="286"/>
      <c r="C6" s="286"/>
      <c r="D6" s="286"/>
      <c r="E6" s="286"/>
      <c r="F6" s="286"/>
      <c r="G6" s="286"/>
      <c r="H6" s="286"/>
      <c r="I6" s="301"/>
      <c r="J6" s="301"/>
      <c r="L6" s="286"/>
      <c r="M6" s="286"/>
      <c r="N6" s="286"/>
    </row>
    <row r="7" spans="1:21" s="80" customFormat="1" ht="16.5" customHeight="1">
      <c r="A7" s="711"/>
      <c r="B7" s="711"/>
      <c r="C7" s="288"/>
    </row>
    <row r="8" spans="1:21" s="80" customFormat="1" ht="16.5" customHeight="1">
      <c r="A8" s="59"/>
      <c r="B8" s="2"/>
      <c r="C8" s="2"/>
    </row>
    <row r="9" spans="1:21" s="80" customFormat="1" ht="16.5" customHeight="1">
      <c r="A9" s="87"/>
      <c r="B9" s="693"/>
      <c r="C9" s="693"/>
      <c r="D9" s="693"/>
      <c r="E9" s="693"/>
    </row>
    <row r="10" spans="1:21" s="80" customFormat="1" ht="16.5" customHeight="1">
      <c r="A10" s="224"/>
    </row>
    <row r="11" spans="1:21" s="80" customFormat="1" ht="23.25" customHeight="1">
      <c r="A11" s="118"/>
      <c r="N11" s="13" t="s">
        <v>3</v>
      </c>
    </row>
    <row r="12" spans="1:21" s="80" customFormat="1" ht="21.75" customHeight="1">
      <c r="A12" s="714" t="s">
        <v>134</v>
      </c>
      <c r="B12" s="714" t="s">
        <v>5</v>
      </c>
      <c r="C12" s="715" t="s">
        <v>113</v>
      </c>
      <c r="D12" s="712"/>
      <c r="E12" s="712"/>
      <c r="F12" s="712"/>
      <c r="G12" s="712"/>
      <c r="H12" s="712"/>
      <c r="I12" s="712"/>
      <c r="J12" s="712"/>
      <c r="K12" s="712"/>
      <c r="L12" s="712"/>
      <c r="M12" s="712"/>
      <c r="N12" s="713"/>
    </row>
    <row r="13" spans="1:21" s="80" customFormat="1" ht="18.75" customHeight="1">
      <c r="A13" s="714"/>
      <c r="B13" s="714"/>
      <c r="C13" s="715"/>
      <c r="D13" s="716" t="s">
        <v>117</v>
      </c>
      <c r="E13" s="717" t="s">
        <v>119</v>
      </c>
      <c r="F13" s="719" t="s">
        <v>16</v>
      </c>
      <c r="G13" s="220"/>
      <c r="H13" s="329"/>
      <c r="I13" s="719" t="s">
        <v>15</v>
      </c>
      <c r="J13" s="220"/>
      <c r="K13" s="224"/>
      <c r="L13" s="719" t="s">
        <v>17</v>
      </c>
      <c r="M13" s="220"/>
      <c r="N13" s="335"/>
      <c r="O13" s="336"/>
    </row>
    <row r="14" spans="1:21" s="80" customFormat="1" ht="18.75" customHeight="1">
      <c r="A14" s="714"/>
      <c r="B14" s="714"/>
      <c r="C14" s="715"/>
      <c r="D14" s="716"/>
      <c r="E14" s="718"/>
      <c r="F14" s="720"/>
      <c r="G14" s="289" t="s">
        <v>117</v>
      </c>
      <c r="H14" s="330" t="s">
        <v>119</v>
      </c>
      <c r="I14" s="720"/>
      <c r="J14" s="289" t="s">
        <v>117</v>
      </c>
      <c r="K14" s="330" t="s">
        <v>119</v>
      </c>
      <c r="L14" s="720"/>
      <c r="M14" s="289" t="s">
        <v>117</v>
      </c>
      <c r="N14" s="330" t="s">
        <v>119</v>
      </c>
    </row>
    <row r="15" spans="1:21" s="224" customFormat="1" ht="12.75">
      <c r="A15" s="291" t="s">
        <v>31</v>
      </c>
      <c r="B15" s="289" t="s">
        <v>32</v>
      </c>
      <c r="C15" s="331">
        <v>1</v>
      </c>
      <c r="D15" s="292">
        <v>2</v>
      </c>
      <c r="E15" s="331">
        <v>3</v>
      </c>
      <c r="F15" s="292">
        <v>4</v>
      </c>
      <c r="G15" s="331">
        <v>5</v>
      </c>
      <c r="H15" s="292">
        <v>6</v>
      </c>
      <c r="I15" s="331">
        <v>7</v>
      </c>
      <c r="J15" s="292">
        <v>8</v>
      </c>
      <c r="K15" s="331">
        <v>9</v>
      </c>
      <c r="L15" s="292">
        <v>10</v>
      </c>
      <c r="M15" s="331">
        <v>11</v>
      </c>
      <c r="N15" s="292">
        <v>12</v>
      </c>
    </row>
    <row r="16" spans="1:21" s="224" customFormat="1" ht="17.25" customHeight="1">
      <c r="A16" s="332" t="s">
        <v>33</v>
      </c>
      <c r="B16" s="31">
        <v>1</v>
      </c>
      <c r="C16" s="292">
        <f>C17+C23+C30+C38+C42+C52</f>
        <v>38294</v>
      </c>
      <c r="D16" s="292">
        <f t="shared" ref="D16:N16" si="0">D17+D23+D30+D38+D42+D52</f>
        <v>24179</v>
      </c>
      <c r="E16" s="292">
        <f t="shared" si="0"/>
        <v>14115</v>
      </c>
      <c r="F16" s="292">
        <f t="shared" si="0"/>
        <v>4460</v>
      </c>
      <c r="G16" s="292">
        <f t="shared" si="0"/>
        <v>2780</v>
      </c>
      <c r="H16" s="292">
        <f t="shared" si="0"/>
        <v>1680</v>
      </c>
      <c r="I16" s="292">
        <f t="shared" si="0"/>
        <v>33468</v>
      </c>
      <c r="J16" s="292">
        <f t="shared" si="0"/>
        <v>21181</v>
      </c>
      <c r="K16" s="292">
        <f t="shared" si="0"/>
        <v>12287</v>
      </c>
      <c r="L16" s="292">
        <f t="shared" si="0"/>
        <v>366</v>
      </c>
      <c r="M16" s="292">
        <f t="shared" si="0"/>
        <v>218</v>
      </c>
      <c r="N16" s="292">
        <f t="shared" si="0"/>
        <v>148</v>
      </c>
      <c r="Q16" s="224">
        <f>+C16-F16-I16-L16</f>
        <v>0</v>
      </c>
      <c r="R16" s="224">
        <f>+D16+E16-C16</f>
        <v>0</v>
      </c>
      <c r="S16" s="224">
        <f>+G16+H16-F16</f>
        <v>0</v>
      </c>
      <c r="T16" s="224">
        <f>+I16-J16-K16</f>
        <v>0</v>
      </c>
      <c r="U16" s="224">
        <f>+M16+N16-L16</f>
        <v>0</v>
      </c>
    </row>
    <row r="17" spans="1:21" s="224" customFormat="1" ht="17.25" customHeight="1">
      <c r="A17" s="332" t="s">
        <v>34</v>
      </c>
      <c r="B17" s="31">
        <v>2</v>
      </c>
      <c r="C17" s="495">
        <v>5553</v>
      </c>
      <c r="D17" s="495">
        <v>3292</v>
      </c>
      <c r="E17" s="495">
        <v>2261</v>
      </c>
      <c r="F17" s="495">
        <v>740</v>
      </c>
      <c r="G17" s="495">
        <v>422</v>
      </c>
      <c r="H17" s="495">
        <v>318</v>
      </c>
      <c r="I17" s="495">
        <v>4709</v>
      </c>
      <c r="J17" s="495">
        <v>2852</v>
      </c>
      <c r="K17" s="495">
        <v>1857</v>
      </c>
      <c r="L17" s="495">
        <v>104</v>
      </c>
      <c r="M17" s="495">
        <v>18</v>
      </c>
      <c r="N17" s="495">
        <v>86</v>
      </c>
      <c r="Q17" s="224">
        <f t="shared" ref="Q17:Q54" si="1">+C17-F17-I17-L17</f>
        <v>0</v>
      </c>
      <c r="R17" s="224">
        <f t="shared" ref="R17:R54" si="2">+D17+E17-C17</f>
        <v>0</v>
      </c>
      <c r="S17" s="224">
        <f t="shared" ref="S17:S54" si="3">+G17+H17-F17</f>
        <v>0</v>
      </c>
      <c r="T17" s="224">
        <f t="shared" ref="T17:T54" si="4">+I17-J17-K17</f>
        <v>0</v>
      </c>
      <c r="U17" s="224">
        <f t="shared" ref="U17:U54" si="5">+M17+N17-L17</f>
        <v>0</v>
      </c>
    </row>
    <row r="18" spans="1:21" s="224" customFormat="1" ht="17.25" customHeight="1">
      <c r="A18" s="271" t="s">
        <v>35</v>
      </c>
      <c r="B18" s="31">
        <v>3</v>
      </c>
      <c r="C18" s="292">
        <v>924</v>
      </c>
      <c r="D18" s="292">
        <v>540</v>
      </c>
      <c r="E18" s="292">
        <v>384</v>
      </c>
      <c r="F18" s="292">
        <v>85</v>
      </c>
      <c r="G18" s="292">
        <v>51</v>
      </c>
      <c r="H18" s="292">
        <v>34</v>
      </c>
      <c r="I18" s="292">
        <v>839</v>
      </c>
      <c r="J18" s="292">
        <v>489</v>
      </c>
      <c r="K18" s="292">
        <v>350</v>
      </c>
      <c r="L18" s="292">
        <v>0</v>
      </c>
      <c r="M18" s="292">
        <v>0</v>
      </c>
      <c r="N18" s="292">
        <v>0</v>
      </c>
      <c r="Q18" s="224">
        <f t="shared" si="1"/>
        <v>0</v>
      </c>
      <c r="R18" s="224">
        <f t="shared" si="2"/>
        <v>0</v>
      </c>
      <c r="S18" s="224">
        <f t="shared" si="3"/>
        <v>0</v>
      </c>
      <c r="T18" s="224">
        <f t="shared" si="4"/>
        <v>0</v>
      </c>
      <c r="U18" s="224">
        <f t="shared" si="5"/>
        <v>0</v>
      </c>
    </row>
    <row r="19" spans="1:21" s="224" customFormat="1" ht="17.25" customHeight="1">
      <c r="A19" s="271" t="s">
        <v>36</v>
      </c>
      <c r="B19" s="31">
        <v>4</v>
      </c>
      <c r="C19" s="292">
        <v>739</v>
      </c>
      <c r="D19" s="292">
        <v>456</v>
      </c>
      <c r="E19" s="292">
        <v>283</v>
      </c>
      <c r="F19" s="292">
        <v>62</v>
      </c>
      <c r="G19" s="292">
        <v>48</v>
      </c>
      <c r="H19" s="292">
        <v>14</v>
      </c>
      <c r="I19" s="292">
        <v>673</v>
      </c>
      <c r="J19" s="292">
        <v>406</v>
      </c>
      <c r="K19" s="292">
        <v>267</v>
      </c>
      <c r="L19" s="292">
        <v>4</v>
      </c>
      <c r="M19" s="292">
        <v>2</v>
      </c>
      <c r="N19" s="292">
        <v>2</v>
      </c>
      <c r="Q19" s="224">
        <f t="shared" si="1"/>
        <v>0</v>
      </c>
      <c r="R19" s="224">
        <f t="shared" si="2"/>
        <v>0</v>
      </c>
      <c r="S19" s="224">
        <f t="shared" si="3"/>
        <v>0</v>
      </c>
      <c r="T19" s="224">
        <f t="shared" si="4"/>
        <v>0</v>
      </c>
      <c r="U19" s="224">
        <f t="shared" si="5"/>
        <v>0</v>
      </c>
    </row>
    <row r="20" spans="1:21" s="224" customFormat="1" ht="17.25" customHeight="1">
      <c r="A20" s="271" t="s">
        <v>37</v>
      </c>
      <c r="B20" s="31">
        <v>5</v>
      </c>
      <c r="C20" s="292">
        <v>1169</v>
      </c>
      <c r="D20" s="292">
        <v>689</v>
      </c>
      <c r="E20" s="292">
        <v>480</v>
      </c>
      <c r="F20" s="292">
        <v>126</v>
      </c>
      <c r="G20" s="292">
        <v>71</v>
      </c>
      <c r="H20" s="292">
        <v>55</v>
      </c>
      <c r="I20" s="292">
        <v>992</v>
      </c>
      <c r="J20" s="292">
        <v>606</v>
      </c>
      <c r="K20" s="292">
        <v>386</v>
      </c>
      <c r="L20" s="292">
        <v>51</v>
      </c>
      <c r="M20" s="292">
        <v>12</v>
      </c>
      <c r="N20" s="292">
        <v>39</v>
      </c>
      <c r="Q20" s="224">
        <f t="shared" si="1"/>
        <v>0</v>
      </c>
      <c r="R20" s="224">
        <f t="shared" si="2"/>
        <v>0</v>
      </c>
      <c r="S20" s="224">
        <f t="shared" si="3"/>
        <v>0</v>
      </c>
      <c r="T20" s="224">
        <f t="shared" si="4"/>
        <v>0</v>
      </c>
      <c r="U20" s="224">
        <f t="shared" si="5"/>
        <v>0</v>
      </c>
    </row>
    <row r="21" spans="1:21" s="224" customFormat="1" ht="17.25" customHeight="1">
      <c r="A21" s="271" t="s">
        <v>38</v>
      </c>
      <c r="B21" s="31">
        <v>6</v>
      </c>
      <c r="C21" s="292">
        <v>1333</v>
      </c>
      <c r="D21" s="292">
        <v>757</v>
      </c>
      <c r="E21" s="292">
        <v>576</v>
      </c>
      <c r="F21" s="292">
        <v>235</v>
      </c>
      <c r="G21" s="292">
        <v>123</v>
      </c>
      <c r="H21" s="292">
        <v>112</v>
      </c>
      <c r="I21" s="292">
        <v>1049</v>
      </c>
      <c r="J21" s="292">
        <v>630</v>
      </c>
      <c r="K21" s="292">
        <v>419</v>
      </c>
      <c r="L21" s="292">
        <v>49</v>
      </c>
      <c r="M21" s="292">
        <v>4</v>
      </c>
      <c r="N21" s="292">
        <v>45</v>
      </c>
      <c r="Q21" s="224">
        <f t="shared" si="1"/>
        <v>0</v>
      </c>
      <c r="R21" s="224">
        <f t="shared" si="2"/>
        <v>0</v>
      </c>
      <c r="S21" s="224">
        <f t="shared" si="3"/>
        <v>0</v>
      </c>
      <c r="T21" s="224">
        <f t="shared" si="4"/>
        <v>0</v>
      </c>
      <c r="U21" s="224">
        <f t="shared" si="5"/>
        <v>0</v>
      </c>
    </row>
    <row r="22" spans="1:21" s="224" customFormat="1" ht="17.25" customHeight="1">
      <c r="A22" s="271" t="s">
        <v>39</v>
      </c>
      <c r="B22" s="31">
        <v>7</v>
      </c>
      <c r="C22" s="292">
        <v>1388</v>
      </c>
      <c r="D22" s="292">
        <v>850</v>
      </c>
      <c r="E22" s="292">
        <v>538</v>
      </c>
      <c r="F22" s="292">
        <v>232</v>
      </c>
      <c r="G22" s="292">
        <v>129</v>
      </c>
      <c r="H22" s="292">
        <v>103</v>
      </c>
      <c r="I22" s="292">
        <v>1156</v>
      </c>
      <c r="J22" s="292">
        <v>721</v>
      </c>
      <c r="K22" s="292">
        <v>435</v>
      </c>
      <c r="L22" s="292">
        <v>0</v>
      </c>
      <c r="M22" s="292">
        <v>0</v>
      </c>
      <c r="N22" s="292">
        <v>0</v>
      </c>
      <c r="Q22" s="224">
        <f t="shared" si="1"/>
        <v>0</v>
      </c>
      <c r="R22" s="224">
        <f t="shared" si="2"/>
        <v>0</v>
      </c>
      <c r="S22" s="224">
        <f t="shared" si="3"/>
        <v>0</v>
      </c>
      <c r="T22" s="224">
        <f t="shared" si="4"/>
        <v>0</v>
      </c>
      <c r="U22" s="224">
        <f t="shared" si="5"/>
        <v>0</v>
      </c>
    </row>
    <row r="23" spans="1:21" s="224" customFormat="1" ht="17.25" customHeight="1">
      <c r="A23" s="332" t="s">
        <v>40</v>
      </c>
      <c r="B23" s="31">
        <v>8</v>
      </c>
      <c r="C23" s="495">
        <v>8659</v>
      </c>
      <c r="D23" s="495">
        <v>5296</v>
      </c>
      <c r="E23" s="495">
        <v>3363</v>
      </c>
      <c r="F23" s="495">
        <v>793</v>
      </c>
      <c r="G23" s="495">
        <v>523</v>
      </c>
      <c r="H23" s="495">
        <v>270</v>
      </c>
      <c r="I23" s="495">
        <v>7839</v>
      </c>
      <c r="J23" s="495">
        <v>4750</v>
      </c>
      <c r="K23" s="495">
        <v>3089</v>
      </c>
      <c r="L23" s="495">
        <v>27</v>
      </c>
      <c r="M23" s="495">
        <v>23</v>
      </c>
      <c r="N23" s="495">
        <v>4</v>
      </c>
      <c r="Q23" s="224">
        <f t="shared" si="1"/>
        <v>0</v>
      </c>
      <c r="R23" s="224">
        <f t="shared" si="2"/>
        <v>0</v>
      </c>
      <c r="S23" s="224">
        <f t="shared" si="3"/>
        <v>0</v>
      </c>
      <c r="T23" s="224">
        <f t="shared" si="4"/>
        <v>0</v>
      </c>
      <c r="U23" s="224">
        <f t="shared" si="5"/>
        <v>0</v>
      </c>
    </row>
    <row r="24" spans="1:21" s="224" customFormat="1" ht="17.25" customHeight="1">
      <c r="A24" s="271" t="s">
        <v>41</v>
      </c>
      <c r="B24" s="31">
        <v>9</v>
      </c>
      <c r="C24" s="292">
        <v>1899</v>
      </c>
      <c r="D24" s="292">
        <v>1195</v>
      </c>
      <c r="E24" s="292">
        <v>704</v>
      </c>
      <c r="F24" s="292">
        <v>199</v>
      </c>
      <c r="G24" s="292">
        <v>139</v>
      </c>
      <c r="H24" s="292">
        <v>60</v>
      </c>
      <c r="I24" s="292">
        <v>1682</v>
      </c>
      <c r="J24" s="292">
        <v>1040</v>
      </c>
      <c r="K24" s="292">
        <v>642</v>
      </c>
      <c r="L24" s="292">
        <v>18</v>
      </c>
      <c r="M24" s="292">
        <v>16</v>
      </c>
      <c r="N24" s="292">
        <v>2</v>
      </c>
      <c r="Q24" s="224">
        <f t="shared" si="1"/>
        <v>0</v>
      </c>
      <c r="R24" s="224">
        <f t="shared" si="2"/>
        <v>0</v>
      </c>
      <c r="S24" s="224">
        <f t="shared" si="3"/>
        <v>0</v>
      </c>
      <c r="T24" s="224">
        <f t="shared" si="4"/>
        <v>0</v>
      </c>
      <c r="U24" s="224">
        <f t="shared" si="5"/>
        <v>0</v>
      </c>
    </row>
    <row r="25" spans="1:21" s="224" customFormat="1" ht="17.25" customHeight="1">
      <c r="A25" s="271" t="s">
        <v>42</v>
      </c>
      <c r="B25" s="31">
        <v>10</v>
      </c>
      <c r="C25" s="292">
        <v>1647</v>
      </c>
      <c r="D25" s="292">
        <v>894</v>
      </c>
      <c r="E25" s="292">
        <v>753</v>
      </c>
      <c r="F25" s="292">
        <v>106</v>
      </c>
      <c r="G25" s="292">
        <v>64</v>
      </c>
      <c r="H25" s="292">
        <v>42</v>
      </c>
      <c r="I25" s="292">
        <v>1541</v>
      </c>
      <c r="J25" s="292">
        <v>830</v>
      </c>
      <c r="K25" s="292">
        <v>711</v>
      </c>
      <c r="L25" s="292">
        <v>0</v>
      </c>
      <c r="M25" s="292">
        <v>0</v>
      </c>
      <c r="N25" s="292">
        <v>0</v>
      </c>
      <c r="Q25" s="224">
        <f t="shared" si="1"/>
        <v>0</v>
      </c>
      <c r="R25" s="224">
        <f t="shared" si="2"/>
        <v>0</v>
      </c>
      <c r="S25" s="224">
        <f t="shared" si="3"/>
        <v>0</v>
      </c>
      <c r="T25" s="224">
        <f t="shared" si="4"/>
        <v>0</v>
      </c>
      <c r="U25" s="224">
        <f t="shared" si="5"/>
        <v>0</v>
      </c>
    </row>
    <row r="26" spans="1:21" s="224" customFormat="1" ht="17.25" customHeight="1">
      <c r="A26" s="271" t="s">
        <v>43</v>
      </c>
      <c r="B26" s="31">
        <v>11</v>
      </c>
      <c r="C26" s="292">
        <v>979</v>
      </c>
      <c r="D26" s="292">
        <v>650</v>
      </c>
      <c r="E26" s="292">
        <v>329</v>
      </c>
      <c r="F26" s="292">
        <v>43</v>
      </c>
      <c r="G26" s="292">
        <v>30</v>
      </c>
      <c r="H26" s="292">
        <v>13</v>
      </c>
      <c r="I26" s="292">
        <v>936</v>
      </c>
      <c r="J26" s="292">
        <v>620</v>
      </c>
      <c r="K26" s="292">
        <v>316</v>
      </c>
      <c r="L26" s="292">
        <v>0</v>
      </c>
      <c r="M26" s="292">
        <v>0</v>
      </c>
      <c r="N26" s="292">
        <v>0</v>
      </c>
      <c r="Q26" s="224">
        <f t="shared" si="1"/>
        <v>0</v>
      </c>
      <c r="R26" s="224">
        <f t="shared" si="2"/>
        <v>0</v>
      </c>
      <c r="S26" s="224">
        <f t="shared" si="3"/>
        <v>0</v>
      </c>
      <c r="T26" s="224">
        <f t="shared" si="4"/>
        <v>0</v>
      </c>
      <c r="U26" s="224">
        <f t="shared" si="5"/>
        <v>0</v>
      </c>
    </row>
    <row r="27" spans="1:21" s="224" customFormat="1" ht="17.25" customHeight="1">
      <c r="A27" s="271" t="s">
        <v>44</v>
      </c>
      <c r="B27" s="31">
        <v>12</v>
      </c>
      <c r="C27" s="292">
        <v>1114</v>
      </c>
      <c r="D27" s="292">
        <v>692</v>
      </c>
      <c r="E27" s="292">
        <v>422</v>
      </c>
      <c r="F27" s="292">
        <v>128</v>
      </c>
      <c r="G27" s="292">
        <v>94</v>
      </c>
      <c r="H27" s="292">
        <v>34</v>
      </c>
      <c r="I27" s="292">
        <v>983</v>
      </c>
      <c r="J27" s="292">
        <v>597</v>
      </c>
      <c r="K27" s="292">
        <v>386</v>
      </c>
      <c r="L27" s="292">
        <v>3</v>
      </c>
      <c r="M27" s="292">
        <v>1</v>
      </c>
      <c r="N27" s="292">
        <v>2</v>
      </c>
      <c r="Q27" s="224">
        <f t="shared" si="1"/>
        <v>0</v>
      </c>
      <c r="R27" s="224">
        <f t="shared" si="2"/>
        <v>0</v>
      </c>
      <c r="S27" s="224">
        <f t="shared" si="3"/>
        <v>0</v>
      </c>
      <c r="T27" s="224">
        <f t="shared" si="4"/>
        <v>0</v>
      </c>
      <c r="U27" s="224">
        <f t="shared" si="5"/>
        <v>0</v>
      </c>
    </row>
    <row r="28" spans="1:21" s="224" customFormat="1" ht="17.25" customHeight="1">
      <c r="A28" s="271" t="s">
        <v>45</v>
      </c>
      <c r="B28" s="31">
        <v>13</v>
      </c>
      <c r="C28" s="292">
        <v>1664</v>
      </c>
      <c r="D28" s="292">
        <v>993</v>
      </c>
      <c r="E28" s="292">
        <v>671</v>
      </c>
      <c r="F28" s="292">
        <v>145</v>
      </c>
      <c r="G28" s="292">
        <v>75</v>
      </c>
      <c r="H28" s="292">
        <v>70</v>
      </c>
      <c r="I28" s="292">
        <v>1515</v>
      </c>
      <c r="J28" s="292">
        <v>914</v>
      </c>
      <c r="K28" s="292">
        <v>601</v>
      </c>
      <c r="L28" s="292">
        <v>4</v>
      </c>
      <c r="M28" s="292">
        <v>4</v>
      </c>
      <c r="N28" s="292">
        <v>0</v>
      </c>
      <c r="Q28" s="224">
        <f t="shared" si="1"/>
        <v>0</v>
      </c>
      <c r="R28" s="224">
        <f t="shared" si="2"/>
        <v>0</v>
      </c>
      <c r="S28" s="224">
        <f t="shared" si="3"/>
        <v>0</v>
      </c>
      <c r="T28" s="224">
        <f t="shared" si="4"/>
        <v>0</v>
      </c>
      <c r="U28" s="224">
        <f t="shared" si="5"/>
        <v>0</v>
      </c>
    </row>
    <row r="29" spans="1:21" s="224" customFormat="1" ht="17.25" customHeight="1">
      <c r="A29" s="271" t="s">
        <v>46</v>
      </c>
      <c r="B29" s="31">
        <v>14</v>
      </c>
      <c r="C29" s="292">
        <v>1356</v>
      </c>
      <c r="D29" s="292">
        <v>872</v>
      </c>
      <c r="E29" s="292">
        <v>484</v>
      </c>
      <c r="F29" s="292">
        <v>172</v>
      </c>
      <c r="G29" s="292">
        <v>121</v>
      </c>
      <c r="H29" s="292">
        <v>51</v>
      </c>
      <c r="I29" s="292">
        <v>1182</v>
      </c>
      <c r="J29" s="292">
        <v>749</v>
      </c>
      <c r="K29" s="292">
        <v>433</v>
      </c>
      <c r="L29" s="292">
        <v>2</v>
      </c>
      <c r="M29" s="292">
        <v>2</v>
      </c>
      <c r="N29" s="292">
        <v>0</v>
      </c>
      <c r="Q29" s="224">
        <f t="shared" si="1"/>
        <v>0</v>
      </c>
      <c r="R29" s="224">
        <f t="shared" si="2"/>
        <v>0</v>
      </c>
      <c r="S29" s="224">
        <f t="shared" si="3"/>
        <v>0</v>
      </c>
      <c r="T29" s="224">
        <f t="shared" si="4"/>
        <v>0</v>
      </c>
      <c r="U29" s="224">
        <f t="shared" si="5"/>
        <v>0</v>
      </c>
    </row>
    <row r="30" spans="1:21" s="224" customFormat="1" ht="17.25" customHeight="1">
      <c r="A30" s="332" t="s">
        <v>47</v>
      </c>
      <c r="B30" s="31">
        <v>15</v>
      </c>
      <c r="C30" s="495">
        <v>8302</v>
      </c>
      <c r="D30" s="495">
        <v>5534</v>
      </c>
      <c r="E30" s="495">
        <v>2768</v>
      </c>
      <c r="F30" s="495">
        <v>1246</v>
      </c>
      <c r="G30" s="495">
        <v>824</v>
      </c>
      <c r="H30" s="495">
        <v>422</v>
      </c>
      <c r="I30" s="495">
        <v>6949</v>
      </c>
      <c r="J30" s="495">
        <v>4636</v>
      </c>
      <c r="K30" s="495">
        <v>2313</v>
      </c>
      <c r="L30" s="495">
        <v>107</v>
      </c>
      <c r="M30" s="495">
        <v>74</v>
      </c>
      <c r="N30" s="495">
        <v>33</v>
      </c>
      <c r="Q30" s="224">
        <f t="shared" si="1"/>
        <v>0</v>
      </c>
      <c r="R30" s="224">
        <f t="shared" si="2"/>
        <v>0</v>
      </c>
      <c r="S30" s="224">
        <f t="shared" si="3"/>
        <v>0</v>
      </c>
      <c r="T30" s="224">
        <f t="shared" si="4"/>
        <v>0</v>
      </c>
      <c r="U30" s="224">
        <f t="shared" si="5"/>
        <v>0</v>
      </c>
    </row>
    <row r="31" spans="1:21" s="224" customFormat="1" ht="17.25" customHeight="1">
      <c r="A31" s="271" t="s">
        <v>48</v>
      </c>
      <c r="B31" s="31">
        <v>16</v>
      </c>
      <c r="C31" s="292">
        <v>400</v>
      </c>
      <c r="D31" s="292">
        <v>290</v>
      </c>
      <c r="E31" s="292">
        <v>110</v>
      </c>
      <c r="F31" s="292">
        <v>128</v>
      </c>
      <c r="G31" s="292">
        <v>91</v>
      </c>
      <c r="H31" s="292">
        <v>37</v>
      </c>
      <c r="I31" s="292">
        <v>270</v>
      </c>
      <c r="J31" s="292">
        <v>197</v>
      </c>
      <c r="K31" s="292">
        <v>73</v>
      </c>
      <c r="L31" s="292">
        <v>2</v>
      </c>
      <c r="M31" s="292">
        <v>2</v>
      </c>
      <c r="N31" s="292">
        <v>0</v>
      </c>
      <c r="Q31" s="224">
        <f t="shared" si="1"/>
        <v>0</v>
      </c>
      <c r="R31" s="224">
        <f t="shared" si="2"/>
        <v>0</v>
      </c>
      <c r="S31" s="224">
        <f t="shared" si="3"/>
        <v>0</v>
      </c>
      <c r="T31" s="224">
        <f t="shared" si="4"/>
        <v>0</v>
      </c>
      <c r="U31" s="224">
        <f t="shared" si="5"/>
        <v>0</v>
      </c>
    </row>
    <row r="32" spans="1:21" s="224" customFormat="1" ht="17.25" customHeight="1">
      <c r="A32" s="271" t="s">
        <v>49</v>
      </c>
      <c r="B32" s="31">
        <v>17</v>
      </c>
      <c r="C32" s="292">
        <v>1588</v>
      </c>
      <c r="D32" s="292">
        <v>1104</v>
      </c>
      <c r="E32" s="292">
        <v>484</v>
      </c>
      <c r="F32" s="292">
        <v>372</v>
      </c>
      <c r="G32" s="292">
        <v>247</v>
      </c>
      <c r="H32" s="292">
        <v>125</v>
      </c>
      <c r="I32" s="292">
        <v>1214</v>
      </c>
      <c r="J32" s="292">
        <v>856</v>
      </c>
      <c r="K32" s="292">
        <v>358</v>
      </c>
      <c r="L32" s="292">
        <v>2</v>
      </c>
      <c r="M32" s="292">
        <v>1</v>
      </c>
      <c r="N32" s="292">
        <v>1</v>
      </c>
      <c r="Q32" s="224">
        <f t="shared" si="1"/>
        <v>0</v>
      </c>
      <c r="R32" s="224">
        <f t="shared" si="2"/>
        <v>0</v>
      </c>
      <c r="S32" s="224">
        <f t="shared" si="3"/>
        <v>0</v>
      </c>
      <c r="T32" s="224">
        <f t="shared" si="4"/>
        <v>0</v>
      </c>
      <c r="U32" s="224">
        <f t="shared" si="5"/>
        <v>0</v>
      </c>
    </row>
    <row r="33" spans="1:21" s="224" customFormat="1" ht="17.25" customHeight="1">
      <c r="A33" s="271" t="s">
        <v>50</v>
      </c>
      <c r="B33" s="31">
        <v>18</v>
      </c>
      <c r="C33" s="292">
        <v>1341</v>
      </c>
      <c r="D33" s="292">
        <v>889</v>
      </c>
      <c r="E33" s="292">
        <v>452</v>
      </c>
      <c r="F33" s="292">
        <v>144</v>
      </c>
      <c r="G33" s="292">
        <v>104</v>
      </c>
      <c r="H33" s="292">
        <v>40</v>
      </c>
      <c r="I33" s="292">
        <v>1153</v>
      </c>
      <c r="J33" s="292">
        <v>768</v>
      </c>
      <c r="K33" s="292">
        <v>385</v>
      </c>
      <c r="L33" s="292">
        <v>44</v>
      </c>
      <c r="M33" s="292">
        <v>17</v>
      </c>
      <c r="N33" s="292">
        <v>27</v>
      </c>
      <c r="Q33" s="224">
        <f t="shared" si="1"/>
        <v>0</v>
      </c>
      <c r="R33" s="224">
        <f t="shared" si="2"/>
        <v>0</v>
      </c>
      <c r="S33" s="224">
        <f t="shared" si="3"/>
        <v>0</v>
      </c>
      <c r="T33" s="224">
        <f t="shared" si="4"/>
        <v>0</v>
      </c>
      <c r="U33" s="224">
        <f t="shared" si="5"/>
        <v>0</v>
      </c>
    </row>
    <row r="34" spans="1:21" s="224" customFormat="1" ht="17.25" customHeight="1">
      <c r="A34" s="271" t="s">
        <v>51</v>
      </c>
      <c r="B34" s="31">
        <v>19</v>
      </c>
      <c r="C34" s="292">
        <v>842</v>
      </c>
      <c r="D34" s="292">
        <v>555</v>
      </c>
      <c r="E34" s="292">
        <v>287</v>
      </c>
      <c r="F34" s="292">
        <v>115</v>
      </c>
      <c r="G34" s="292">
        <v>78</v>
      </c>
      <c r="H34" s="292">
        <v>37</v>
      </c>
      <c r="I34" s="292">
        <v>677</v>
      </c>
      <c r="J34" s="292">
        <v>429</v>
      </c>
      <c r="K34" s="292">
        <v>248</v>
      </c>
      <c r="L34" s="292">
        <v>50</v>
      </c>
      <c r="M34" s="292">
        <v>48</v>
      </c>
      <c r="N34" s="292">
        <v>2</v>
      </c>
      <c r="Q34" s="224">
        <f t="shared" si="1"/>
        <v>0</v>
      </c>
      <c r="R34" s="224">
        <f t="shared" si="2"/>
        <v>0</v>
      </c>
      <c r="S34" s="224">
        <f t="shared" si="3"/>
        <v>0</v>
      </c>
      <c r="T34" s="224">
        <f t="shared" si="4"/>
        <v>0</v>
      </c>
      <c r="U34" s="224">
        <f t="shared" si="5"/>
        <v>0</v>
      </c>
    </row>
    <row r="35" spans="1:21" s="224" customFormat="1" ht="17.25" customHeight="1">
      <c r="A35" s="271" t="s">
        <v>52</v>
      </c>
      <c r="B35" s="31">
        <v>20</v>
      </c>
      <c r="C35" s="292">
        <v>918</v>
      </c>
      <c r="D35" s="292">
        <v>579</v>
      </c>
      <c r="E35" s="292">
        <v>339</v>
      </c>
      <c r="F35" s="292">
        <v>101</v>
      </c>
      <c r="G35" s="292">
        <v>54</v>
      </c>
      <c r="H35" s="292">
        <v>47</v>
      </c>
      <c r="I35" s="292">
        <v>816</v>
      </c>
      <c r="J35" s="292">
        <v>524</v>
      </c>
      <c r="K35" s="292">
        <v>292</v>
      </c>
      <c r="L35" s="292">
        <v>1</v>
      </c>
      <c r="M35" s="292">
        <v>1</v>
      </c>
      <c r="N35" s="292">
        <v>0</v>
      </c>
      <c r="Q35" s="224">
        <f t="shared" si="1"/>
        <v>0</v>
      </c>
      <c r="R35" s="224">
        <f t="shared" si="2"/>
        <v>0</v>
      </c>
      <c r="S35" s="224">
        <f t="shared" si="3"/>
        <v>0</v>
      </c>
      <c r="T35" s="224">
        <f t="shared" si="4"/>
        <v>0</v>
      </c>
      <c r="U35" s="224">
        <f t="shared" si="5"/>
        <v>0</v>
      </c>
    </row>
    <row r="36" spans="1:21" s="224" customFormat="1" ht="17.25" customHeight="1">
      <c r="A36" s="271" t="s">
        <v>53</v>
      </c>
      <c r="B36" s="31">
        <v>21</v>
      </c>
      <c r="C36" s="292">
        <v>1670</v>
      </c>
      <c r="D36" s="292">
        <v>1099</v>
      </c>
      <c r="E36" s="292">
        <v>571</v>
      </c>
      <c r="F36" s="292">
        <v>274</v>
      </c>
      <c r="G36" s="292">
        <v>166</v>
      </c>
      <c r="H36" s="292">
        <v>108</v>
      </c>
      <c r="I36" s="292">
        <v>1395</v>
      </c>
      <c r="J36" s="292">
        <v>932</v>
      </c>
      <c r="K36" s="292">
        <v>463</v>
      </c>
      <c r="L36" s="292">
        <v>1</v>
      </c>
      <c r="M36" s="292">
        <v>1</v>
      </c>
      <c r="N36" s="292">
        <v>0</v>
      </c>
      <c r="Q36" s="224">
        <f t="shared" si="1"/>
        <v>0</v>
      </c>
      <c r="R36" s="224">
        <f t="shared" si="2"/>
        <v>0</v>
      </c>
      <c r="S36" s="224">
        <f t="shared" si="3"/>
        <v>0</v>
      </c>
      <c r="T36" s="224">
        <f t="shared" si="4"/>
        <v>0</v>
      </c>
      <c r="U36" s="224">
        <f t="shared" si="5"/>
        <v>0</v>
      </c>
    </row>
    <row r="37" spans="1:21" s="224" customFormat="1" ht="17.25" customHeight="1">
      <c r="A37" s="271" t="s">
        <v>54</v>
      </c>
      <c r="B37" s="31">
        <v>22</v>
      </c>
      <c r="C37" s="292">
        <v>1543</v>
      </c>
      <c r="D37" s="292">
        <v>1018</v>
      </c>
      <c r="E37" s="292">
        <v>525</v>
      </c>
      <c r="F37" s="292">
        <v>112</v>
      </c>
      <c r="G37" s="292">
        <v>84</v>
      </c>
      <c r="H37" s="292">
        <v>28</v>
      </c>
      <c r="I37" s="292">
        <v>1424</v>
      </c>
      <c r="J37" s="292">
        <v>930</v>
      </c>
      <c r="K37" s="292">
        <v>494</v>
      </c>
      <c r="L37" s="292">
        <v>7</v>
      </c>
      <c r="M37" s="292">
        <v>4</v>
      </c>
      <c r="N37" s="292">
        <v>3</v>
      </c>
      <c r="Q37" s="224">
        <f t="shared" si="1"/>
        <v>0</v>
      </c>
      <c r="R37" s="224">
        <f t="shared" si="2"/>
        <v>0</v>
      </c>
      <c r="S37" s="224">
        <f t="shared" si="3"/>
        <v>0</v>
      </c>
      <c r="T37" s="224">
        <f t="shared" si="4"/>
        <v>0</v>
      </c>
      <c r="U37" s="224">
        <f t="shared" si="5"/>
        <v>0</v>
      </c>
    </row>
    <row r="38" spans="1:21" s="224" customFormat="1" ht="17.25" customHeight="1">
      <c r="A38" s="332" t="s">
        <v>55</v>
      </c>
      <c r="B38" s="31">
        <v>23</v>
      </c>
      <c r="C38" s="495">
        <v>3031</v>
      </c>
      <c r="D38" s="495">
        <v>1981</v>
      </c>
      <c r="E38" s="495">
        <v>1050</v>
      </c>
      <c r="F38" s="495">
        <v>295</v>
      </c>
      <c r="G38" s="495">
        <v>160</v>
      </c>
      <c r="H38" s="495">
        <v>135</v>
      </c>
      <c r="I38" s="495">
        <v>2724</v>
      </c>
      <c r="J38" s="495">
        <v>1811</v>
      </c>
      <c r="K38" s="495">
        <v>913</v>
      </c>
      <c r="L38" s="495">
        <v>12</v>
      </c>
      <c r="M38" s="495">
        <v>10</v>
      </c>
      <c r="N38" s="495">
        <v>2</v>
      </c>
      <c r="Q38" s="224">
        <f t="shared" si="1"/>
        <v>0</v>
      </c>
      <c r="R38" s="224">
        <f t="shared" si="2"/>
        <v>0</v>
      </c>
      <c r="S38" s="224">
        <f t="shared" si="3"/>
        <v>0</v>
      </c>
      <c r="T38" s="224">
        <f t="shared" si="4"/>
        <v>0</v>
      </c>
      <c r="U38" s="224">
        <f t="shared" si="5"/>
        <v>0</v>
      </c>
    </row>
    <row r="39" spans="1:21" s="224" customFormat="1" ht="17.25" customHeight="1">
      <c r="A39" s="271" t="s">
        <v>56</v>
      </c>
      <c r="B39" s="31">
        <v>24</v>
      </c>
      <c r="C39" s="292">
        <v>1213</v>
      </c>
      <c r="D39" s="292">
        <v>784</v>
      </c>
      <c r="E39" s="292">
        <v>429</v>
      </c>
      <c r="F39" s="292">
        <v>160</v>
      </c>
      <c r="G39" s="292">
        <v>72</v>
      </c>
      <c r="H39" s="292">
        <v>88</v>
      </c>
      <c r="I39" s="292">
        <v>1049</v>
      </c>
      <c r="J39" s="292">
        <v>708</v>
      </c>
      <c r="K39" s="292">
        <v>341</v>
      </c>
      <c r="L39" s="292">
        <v>4</v>
      </c>
      <c r="M39" s="292">
        <v>4</v>
      </c>
      <c r="N39" s="292">
        <v>0</v>
      </c>
      <c r="Q39" s="224">
        <f t="shared" si="1"/>
        <v>0</v>
      </c>
      <c r="R39" s="224">
        <f t="shared" si="2"/>
        <v>0</v>
      </c>
      <c r="S39" s="224">
        <f t="shared" si="3"/>
        <v>0</v>
      </c>
      <c r="T39" s="224">
        <f t="shared" si="4"/>
        <v>0</v>
      </c>
      <c r="U39" s="224">
        <f t="shared" si="5"/>
        <v>0</v>
      </c>
    </row>
    <row r="40" spans="1:21" s="224" customFormat="1" ht="17.25" customHeight="1">
      <c r="A40" s="271" t="s">
        <v>57</v>
      </c>
      <c r="B40" s="31">
        <v>25</v>
      </c>
      <c r="C40" s="292">
        <v>745</v>
      </c>
      <c r="D40" s="292">
        <v>481</v>
      </c>
      <c r="E40" s="292">
        <v>264</v>
      </c>
      <c r="F40" s="292">
        <v>51</v>
      </c>
      <c r="G40" s="292">
        <v>37</v>
      </c>
      <c r="H40" s="292">
        <v>14</v>
      </c>
      <c r="I40" s="292">
        <v>692</v>
      </c>
      <c r="J40" s="292">
        <v>444</v>
      </c>
      <c r="K40" s="292">
        <v>248</v>
      </c>
      <c r="L40" s="292">
        <v>2</v>
      </c>
      <c r="M40" s="292">
        <v>0</v>
      </c>
      <c r="N40" s="292">
        <v>2</v>
      </c>
      <c r="Q40" s="224">
        <f t="shared" si="1"/>
        <v>0</v>
      </c>
      <c r="R40" s="224">
        <f t="shared" si="2"/>
        <v>0</v>
      </c>
      <c r="S40" s="224">
        <f t="shared" si="3"/>
        <v>0</v>
      </c>
      <c r="T40" s="224">
        <f t="shared" si="4"/>
        <v>0</v>
      </c>
      <c r="U40" s="224">
        <f t="shared" si="5"/>
        <v>0</v>
      </c>
    </row>
    <row r="41" spans="1:21" s="224" customFormat="1" ht="17.25" customHeight="1">
      <c r="A41" s="271" t="s">
        <v>58</v>
      </c>
      <c r="B41" s="31">
        <v>26</v>
      </c>
      <c r="C41" s="292">
        <v>1073</v>
      </c>
      <c r="D41" s="292">
        <v>716</v>
      </c>
      <c r="E41" s="292">
        <v>357</v>
      </c>
      <c r="F41" s="292">
        <v>84</v>
      </c>
      <c r="G41" s="292">
        <v>51</v>
      </c>
      <c r="H41" s="292">
        <v>33</v>
      </c>
      <c r="I41" s="292">
        <v>983</v>
      </c>
      <c r="J41" s="292">
        <v>659</v>
      </c>
      <c r="K41" s="292">
        <v>324</v>
      </c>
      <c r="L41" s="292">
        <v>6</v>
      </c>
      <c r="M41" s="292">
        <v>6</v>
      </c>
      <c r="N41" s="292">
        <v>0</v>
      </c>
      <c r="Q41" s="224">
        <f t="shared" si="1"/>
        <v>0</v>
      </c>
      <c r="R41" s="224">
        <f t="shared" si="2"/>
        <v>0</v>
      </c>
      <c r="S41" s="224">
        <f t="shared" si="3"/>
        <v>0</v>
      </c>
      <c r="T41" s="224">
        <f t="shared" si="4"/>
        <v>0</v>
      </c>
      <c r="U41" s="224">
        <f t="shared" si="5"/>
        <v>0</v>
      </c>
    </row>
    <row r="42" spans="1:21" s="224" customFormat="1" ht="17.25" customHeight="1">
      <c r="A42" s="332" t="s">
        <v>59</v>
      </c>
      <c r="B42" s="31">
        <v>27</v>
      </c>
      <c r="C42" s="495">
        <v>12744</v>
      </c>
      <c r="D42" s="495">
        <v>8072</v>
      </c>
      <c r="E42" s="495">
        <v>4672</v>
      </c>
      <c r="F42" s="495">
        <v>1383</v>
      </c>
      <c r="G42" s="495">
        <v>848</v>
      </c>
      <c r="H42" s="495">
        <v>535</v>
      </c>
      <c r="I42" s="495">
        <v>11245</v>
      </c>
      <c r="J42" s="495">
        <v>7131</v>
      </c>
      <c r="K42" s="495">
        <v>4114</v>
      </c>
      <c r="L42" s="495">
        <v>116</v>
      </c>
      <c r="M42" s="495">
        <v>93</v>
      </c>
      <c r="N42" s="495">
        <v>23</v>
      </c>
      <c r="Q42" s="224">
        <f t="shared" si="1"/>
        <v>0</v>
      </c>
      <c r="R42" s="224">
        <f t="shared" si="2"/>
        <v>0</v>
      </c>
      <c r="S42" s="224">
        <f t="shared" si="3"/>
        <v>0</v>
      </c>
      <c r="T42" s="224">
        <f t="shared" si="4"/>
        <v>0</v>
      </c>
      <c r="U42" s="224">
        <f t="shared" si="5"/>
        <v>0</v>
      </c>
    </row>
    <row r="43" spans="1:21" s="224" customFormat="1" ht="17.25" customHeight="1">
      <c r="A43" s="333" t="s">
        <v>60</v>
      </c>
      <c r="B43" s="31">
        <v>28</v>
      </c>
      <c r="C43" s="292">
        <v>578</v>
      </c>
      <c r="D43" s="292">
        <v>339</v>
      </c>
      <c r="E43" s="292">
        <v>239</v>
      </c>
      <c r="F43" s="292">
        <v>31</v>
      </c>
      <c r="G43" s="292">
        <v>20</v>
      </c>
      <c r="H43" s="292">
        <v>11</v>
      </c>
      <c r="I43" s="292">
        <v>535</v>
      </c>
      <c r="J43" s="292">
        <v>314</v>
      </c>
      <c r="K43" s="292">
        <v>221</v>
      </c>
      <c r="L43" s="292">
        <v>12</v>
      </c>
      <c r="M43" s="292">
        <v>5</v>
      </c>
      <c r="N43" s="292">
        <v>7</v>
      </c>
      <c r="Q43" s="224">
        <f t="shared" si="1"/>
        <v>0</v>
      </c>
      <c r="R43" s="224">
        <f t="shared" si="2"/>
        <v>0</v>
      </c>
      <c r="S43" s="224">
        <f t="shared" si="3"/>
        <v>0</v>
      </c>
      <c r="T43" s="224">
        <f t="shared" si="4"/>
        <v>0</v>
      </c>
      <c r="U43" s="224">
        <f t="shared" si="5"/>
        <v>0</v>
      </c>
    </row>
    <row r="44" spans="1:21" s="224" customFormat="1" ht="17.25" customHeight="1">
      <c r="A44" s="333" t="s">
        <v>61</v>
      </c>
      <c r="B44" s="31">
        <v>29</v>
      </c>
      <c r="C44" s="292">
        <v>162</v>
      </c>
      <c r="D44" s="292">
        <v>93</v>
      </c>
      <c r="E44" s="292">
        <v>69</v>
      </c>
      <c r="F44" s="292">
        <v>19</v>
      </c>
      <c r="G44" s="292">
        <v>12</v>
      </c>
      <c r="H44" s="292">
        <v>7</v>
      </c>
      <c r="I44" s="292">
        <v>134</v>
      </c>
      <c r="J44" s="292">
        <v>77</v>
      </c>
      <c r="K44" s="292">
        <v>57</v>
      </c>
      <c r="L44" s="292">
        <v>9</v>
      </c>
      <c r="M44" s="292">
        <v>4</v>
      </c>
      <c r="N44" s="292">
        <v>5</v>
      </c>
      <c r="Q44" s="224">
        <f t="shared" si="1"/>
        <v>0</v>
      </c>
      <c r="R44" s="224">
        <f t="shared" si="2"/>
        <v>0</v>
      </c>
      <c r="S44" s="224">
        <f t="shared" si="3"/>
        <v>0</v>
      </c>
      <c r="T44" s="224">
        <f t="shared" si="4"/>
        <v>0</v>
      </c>
      <c r="U44" s="224">
        <f t="shared" si="5"/>
        <v>0</v>
      </c>
    </row>
    <row r="45" spans="1:21" s="224" customFormat="1" ht="17.25" customHeight="1">
      <c r="A45" s="333" t="s">
        <v>62</v>
      </c>
      <c r="B45" s="31">
        <v>30</v>
      </c>
      <c r="C45" s="292">
        <v>1473</v>
      </c>
      <c r="D45" s="292">
        <v>877</v>
      </c>
      <c r="E45" s="292">
        <v>596</v>
      </c>
      <c r="F45" s="292">
        <v>189</v>
      </c>
      <c r="G45" s="292">
        <v>108</v>
      </c>
      <c r="H45" s="292">
        <v>81</v>
      </c>
      <c r="I45" s="292">
        <v>1281</v>
      </c>
      <c r="J45" s="292">
        <v>769</v>
      </c>
      <c r="K45" s="292">
        <v>512</v>
      </c>
      <c r="L45" s="292">
        <v>3</v>
      </c>
      <c r="M45" s="292">
        <v>0</v>
      </c>
      <c r="N45" s="292">
        <v>3</v>
      </c>
      <c r="Q45" s="224">
        <f t="shared" si="1"/>
        <v>0</v>
      </c>
      <c r="R45" s="224">
        <f t="shared" si="2"/>
        <v>0</v>
      </c>
      <c r="S45" s="224">
        <f t="shared" si="3"/>
        <v>0</v>
      </c>
      <c r="T45" s="224">
        <f t="shared" si="4"/>
        <v>0</v>
      </c>
      <c r="U45" s="224">
        <f t="shared" si="5"/>
        <v>0</v>
      </c>
    </row>
    <row r="46" spans="1:21" s="224" customFormat="1" ht="17.25" customHeight="1">
      <c r="A46" s="333" t="s">
        <v>63</v>
      </c>
      <c r="B46" s="31">
        <v>31</v>
      </c>
      <c r="C46" s="292">
        <v>2372</v>
      </c>
      <c r="D46" s="292">
        <v>1515</v>
      </c>
      <c r="E46" s="292">
        <v>857</v>
      </c>
      <c r="F46" s="292">
        <v>303</v>
      </c>
      <c r="G46" s="292">
        <v>192</v>
      </c>
      <c r="H46" s="292">
        <v>111</v>
      </c>
      <c r="I46" s="292">
        <v>2057</v>
      </c>
      <c r="J46" s="292">
        <v>1313</v>
      </c>
      <c r="K46" s="292">
        <v>744</v>
      </c>
      <c r="L46" s="292">
        <v>12</v>
      </c>
      <c r="M46" s="292">
        <v>10</v>
      </c>
      <c r="N46" s="292">
        <v>2</v>
      </c>
      <c r="Q46" s="224">
        <f t="shared" si="1"/>
        <v>0</v>
      </c>
      <c r="R46" s="224">
        <f t="shared" si="2"/>
        <v>0</v>
      </c>
      <c r="S46" s="224">
        <f t="shared" si="3"/>
        <v>0</v>
      </c>
      <c r="T46" s="224">
        <f t="shared" si="4"/>
        <v>0</v>
      </c>
      <c r="U46" s="224">
        <f t="shared" si="5"/>
        <v>0</v>
      </c>
    </row>
    <row r="47" spans="1:21" s="224" customFormat="1" ht="17.25" customHeight="1">
      <c r="A47" s="333" t="s">
        <v>64</v>
      </c>
      <c r="B47" s="31">
        <v>32</v>
      </c>
      <c r="C47" s="292">
        <v>962</v>
      </c>
      <c r="D47" s="292">
        <v>636</v>
      </c>
      <c r="E47" s="292">
        <v>326</v>
      </c>
      <c r="F47" s="292">
        <v>65</v>
      </c>
      <c r="G47" s="292">
        <v>44</v>
      </c>
      <c r="H47" s="292">
        <v>21</v>
      </c>
      <c r="I47" s="292">
        <v>878</v>
      </c>
      <c r="J47" s="292">
        <v>577</v>
      </c>
      <c r="K47" s="292">
        <v>301</v>
      </c>
      <c r="L47" s="292">
        <v>19</v>
      </c>
      <c r="M47" s="292">
        <v>15</v>
      </c>
      <c r="N47" s="292">
        <v>4</v>
      </c>
      <c r="Q47" s="224">
        <f t="shared" si="1"/>
        <v>0</v>
      </c>
      <c r="R47" s="224">
        <f t="shared" si="2"/>
        <v>0</v>
      </c>
      <c r="S47" s="224">
        <f t="shared" si="3"/>
        <v>0</v>
      </c>
      <c r="T47" s="224">
        <f t="shared" si="4"/>
        <v>0</v>
      </c>
      <c r="U47" s="224">
        <f t="shared" si="5"/>
        <v>0</v>
      </c>
    </row>
    <row r="48" spans="1:21" s="224" customFormat="1" ht="17.25" customHeight="1">
      <c r="A48" s="333" t="s">
        <v>65</v>
      </c>
      <c r="B48" s="31">
        <v>33</v>
      </c>
      <c r="C48" s="292">
        <v>3581</v>
      </c>
      <c r="D48" s="292">
        <v>2301</v>
      </c>
      <c r="E48" s="292">
        <v>1280</v>
      </c>
      <c r="F48" s="292">
        <v>305</v>
      </c>
      <c r="G48" s="292">
        <v>199</v>
      </c>
      <c r="H48" s="292">
        <v>106</v>
      </c>
      <c r="I48" s="292">
        <v>3259</v>
      </c>
      <c r="J48" s="292">
        <v>2087</v>
      </c>
      <c r="K48" s="292">
        <v>1172</v>
      </c>
      <c r="L48" s="292">
        <v>17</v>
      </c>
      <c r="M48" s="292">
        <v>15</v>
      </c>
      <c r="N48" s="292">
        <v>2</v>
      </c>
      <c r="Q48" s="224">
        <f t="shared" si="1"/>
        <v>0</v>
      </c>
      <c r="R48" s="224">
        <f t="shared" si="2"/>
        <v>0</v>
      </c>
      <c r="S48" s="224">
        <f t="shared" si="3"/>
        <v>0</v>
      </c>
      <c r="T48" s="224">
        <f t="shared" si="4"/>
        <v>0</v>
      </c>
      <c r="U48" s="224">
        <f t="shared" si="5"/>
        <v>0</v>
      </c>
    </row>
    <row r="49" spans="1:21" s="224" customFormat="1" ht="17.25" customHeight="1">
      <c r="A49" s="333" t="s">
        <v>66</v>
      </c>
      <c r="B49" s="31">
        <v>34</v>
      </c>
      <c r="C49" s="292">
        <v>951</v>
      </c>
      <c r="D49" s="292">
        <v>599</v>
      </c>
      <c r="E49" s="292">
        <v>352</v>
      </c>
      <c r="F49" s="292">
        <v>138</v>
      </c>
      <c r="G49" s="292">
        <v>82</v>
      </c>
      <c r="H49" s="292">
        <v>56</v>
      </c>
      <c r="I49" s="292">
        <v>804</v>
      </c>
      <c r="J49" s="292">
        <v>508</v>
      </c>
      <c r="K49" s="292">
        <v>296</v>
      </c>
      <c r="L49" s="292">
        <v>9</v>
      </c>
      <c r="M49" s="292">
        <v>9</v>
      </c>
      <c r="N49" s="292">
        <v>0</v>
      </c>
      <c r="Q49" s="224">
        <f t="shared" si="1"/>
        <v>0</v>
      </c>
      <c r="R49" s="224">
        <f t="shared" si="2"/>
        <v>0</v>
      </c>
      <c r="S49" s="224">
        <f t="shared" si="3"/>
        <v>0</v>
      </c>
      <c r="T49" s="224">
        <f t="shared" si="4"/>
        <v>0</v>
      </c>
      <c r="U49" s="224">
        <f t="shared" si="5"/>
        <v>0</v>
      </c>
    </row>
    <row r="50" spans="1:21" s="224" customFormat="1" ht="17.25" customHeight="1">
      <c r="A50" s="333" t="s">
        <v>67</v>
      </c>
      <c r="B50" s="31">
        <v>35</v>
      </c>
      <c r="C50" s="292">
        <v>1349</v>
      </c>
      <c r="D50" s="292">
        <v>889</v>
      </c>
      <c r="E50" s="292">
        <v>460</v>
      </c>
      <c r="F50" s="292">
        <v>162</v>
      </c>
      <c r="G50" s="292">
        <v>90</v>
      </c>
      <c r="H50" s="292">
        <v>72</v>
      </c>
      <c r="I50" s="292">
        <v>1170</v>
      </c>
      <c r="J50" s="292">
        <v>782</v>
      </c>
      <c r="K50" s="292">
        <v>388</v>
      </c>
      <c r="L50" s="292">
        <v>17</v>
      </c>
      <c r="M50" s="292">
        <v>17</v>
      </c>
      <c r="N50" s="292">
        <v>0</v>
      </c>
      <c r="Q50" s="224">
        <f t="shared" si="1"/>
        <v>0</v>
      </c>
      <c r="R50" s="224">
        <f t="shared" si="2"/>
        <v>0</v>
      </c>
      <c r="S50" s="224">
        <f t="shared" si="3"/>
        <v>0</v>
      </c>
      <c r="T50" s="224">
        <f t="shared" si="4"/>
        <v>0</v>
      </c>
      <c r="U50" s="224">
        <f t="shared" si="5"/>
        <v>0</v>
      </c>
    </row>
    <row r="51" spans="1:21" s="224" customFormat="1" ht="17.25" customHeight="1">
      <c r="A51" s="333" t="s">
        <v>68</v>
      </c>
      <c r="B51" s="31">
        <v>36</v>
      </c>
      <c r="C51" s="292">
        <v>1316</v>
      </c>
      <c r="D51" s="292">
        <v>823</v>
      </c>
      <c r="E51" s="292">
        <v>493</v>
      </c>
      <c r="F51" s="292">
        <v>171</v>
      </c>
      <c r="G51" s="292">
        <v>101</v>
      </c>
      <c r="H51" s="292">
        <v>70</v>
      </c>
      <c r="I51" s="292">
        <v>1127</v>
      </c>
      <c r="J51" s="292">
        <v>704</v>
      </c>
      <c r="K51" s="292">
        <v>423</v>
      </c>
      <c r="L51" s="292">
        <v>18</v>
      </c>
      <c r="M51" s="292">
        <v>18</v>
      </c>
      <c r="N51" s="292">
        <v>0</v>
      </c>
      <c r="Q51" s="224">
        <f t="shared" si="1"/>
        <v>0</v>
      </c>
      <c r="R51" s="224">
        <f t="shared" si="2"/>
        <v>0</v>
      </c>
      <c r="S51" s="224">
        <f t="shared" si="3"/>
        <v>0</v>
      </c>
      <c r="T51" s="224">
        <f t="shared" si="4"/>
        <v>0</v>
      </c>
      <c r="U51" s="224">
        <f t="shared" si="5"/>
        <v>0</v>
      </c>
    </row>
    <row r="52" spans="1:21" s="224" customFormat="1" ht="17.25" customHeight="1">
      <c r="A52" s="493" t="s">
        <v>833</v>
      </c>
      <c r="B52" s="31">
        <v>37</v>
      </c>
      <c r="C52" s="495">
        <v>5</v>
      </c>
      <c r="D52" s="495">
        <v>4</v>
      </c>
      <c r="E52" s="495">
        <v>1</v>
      </c>
      <c r="F52" s="495">
        <v>3</v>
      </c>
      <c r="G52" s="495">
        <v>3</v>
      </c>
      <c r="H52" s="495">
        <v>0</v>
      </c>
      <c r="I52" s="495">
        <v>2</v>
      </c>
      <c r="J52" s="495">
        <v>1</v>
      </c>
      <c r="K52" s="495">
        <v>1</v>
      </c>
      <c r="L52" s="495">
        <v>0</v>
      </c>
      <c r="M52" s="495">
        <v>0</v>
      </c>
      <c r="N52" s="495">
        <v>0</v>
      </c>
      <c r="Q52" s="224">
        <f t="shared" si="1"/>
        <v>0</v>
      </c>
      <c r="R52" s="224">
        <f t="shared" si="2"/>
        <v>0</v>
      </c>
      <c r="S52" s="224">
        <f t="shared" si="3"/>
        <v>0</v>
      </c>
      <c r="T52" s="224">
        <f t="shared" si="4"/>
        <v>0</v>
      </c>
      <c r="U52" s="224">
        <f t="shared" si="5"/>
        <v>0</v>
      </c>
    </row>
    <row r="53" spans="1:21" s="224" customFormat="1" ht="17.25" customHeight="1">
      <c r="A53" s="494" t="s">
        <v>95</v>
      </c>
      <c r="B53" s="447">
        <v>38</v>
      </c>
      <c r="C53" s="496">
        <v>26828</v>
      </c>
      <c r="D53" s="496">
        <v>17794</v>
      </c>
      <c r="E53" s="496">
        <v>9034</v>
      </c>
      <c r="F53" s="496">
        <v>3345</v>
      </c>
      <c r="G53" s="496">
        <v>2075</v>
      </c>
      <c r="H53" s="496">
        <v>1270</v>
      </c>
      <c r="I53" s="496">
        <v>23179</v>
      </c>
      <c r="J53" s="496">
        <v>15521</v>
      </c>
      <c r="K53" s="496">
        <v>7658</v>
      </c>
      <c r="L53" s="496">
        <v>304</v>
      </c>
      <c r="M53" s="496">
        <v>198</v>
      </c>
      <c r="N53" s="496">
        <v>106</v>
      </c>
      <c r="Q53" s="224">
        <f t="shared" si="1"/>
        <v>0</v>
      </c>
      <c r="R53" s="224">
        <f t="shared" si="2"/>
        <v>0</v>
      </c>
      <c r="S53" s="224">
        <f t="shared" si="3"/>
        <v>0</v>
      </c>
      <c r="T53" s="224">
        <f t="shared" si="4"/>
        <v>0</v>
      </c>
      <c r="U53" s="224">
        <f t="shared" si="5"/>
        <v>0</v>
      </c>
    </row>
    <row r="54" spans="1:21" s="224" customFormat="1" ht="17.25" customHeight="1">
      <c r="A54" s="494" t="s">
        <v>19</v>
      </c>
      <c r="B54" s="447">
        <v>39</v>
      </c>
      <c r="C54" s="496">
        <v>11466</v>
      </c>
      <c r="D54" s="496">
        <v>6385</v>
      </c>
      <c r="E54" s="496">
        <v>5081</v>
      </c>
      <c r="F54" s="496">
        <v>1115</v>
      </c>
      <c r="G54" s="496">
        <v>705</v>
      </c>
      <c r="H54" s="496">
        <v>410</v>
      </c>
      <c r="I54" s="496">
        <v>10289</v>
      </c>
      <c r="J54" s="496">
        <v>5660</v>
      </c>
      <c r="K54" s="496">
        <v>4629</v>
      </c>
      <c r="L54" s="496">
        <v>62</v>
      </c>
      <c r="M54" s="496">
        <v>20</v>
      </c>
      <c r="N54" s="496">
        <v>42</v>
      </c>
      <c r="Q54" s="224">
        <f t="shared" si="1"/>
        <v>0</v>
      </c>
      <c r="R54" s="224">
        <f t="shared" si="2"/>
        <v>0</v>
      </c>
      <c r="S54" s="224">
        <f t="shared" si="3"/>
        <v>0</v>
      </c>
      <c r="T54" s="224">
        <f t="shared" si="4"/>
        <v>0</v>
      </c>
      <c r="U54" s="224">
        <f t="shared" si="5"/>
        <v>0</v>
      </c>
    </row>
    <row r="55" spans="1:21" s="224" customFormat="1" ht="17.25" customHeight="1">
      <c r="A55" s="492"/>
      <c r="B55" s="49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</row>
    <row r="56" spans="1:21" s="224" customFormat="1" ht="16.5" customHeight="1">
      <c r="A56" s="334"/>
      <c r="B56" s="300"/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</row>
    <row r="57" spans="1:21" s="80" customFormat="1" ht="19.5" customHeight="1">
      <c r="A57" s="15"/>
      <c r="B57" s="15"/>
      <c r="C57" s="52"/>
      <c r="D57" s="51"/>
      <c r="E57" s="59"/>
      <c r="F57" s="59"/>
      <c r="G57" s="15"/>
      <c r="H57" s="15"/>
      <c r="I57" s="15"/>
      <c r="J57" s="49"/>
      <c r="K57" s="49"/>
      <c r="L57" s="69"/>
      <c r="M57" s="69"/>
      <c r="N57" s="70"/>
      <c r="O57" s="70"/>
      <c r="P57" s="44"/>
      <c r="Q57" s="224"/>
      <c r="R57" s="2"/>
      <c r="S57" s="2"/>
    </row>
    <row r="58" spans="1:21" s="80" customFormat="1" ht="19.5" customHeight="1">
      <c r="A58" s="2"/>
      <c r="B58" s="51"/>
      <c r="C58" s="52"/>
      <c r="D58" s="51"/>
      <c r="E58" s="50"/>
      <c r="F58" s="50"/>
      <c r="G58" s="51"/>
      <c r="H58" s="51"/>
      <c r="I58" s="51"/>
      <c r="J58" s="64"/>
      <c r="K58" s="64"/>
      <c r="L58" s="64"/>
      <c r="M58" s="64"/>
      <c r="N58" s="70"/>
      <c r="O58" s="70"/>
      <c r="P58" s="71"/>
      <c r="Q58" s="224"/>
      <c r="R58" s="2"/>
      <c r="S58" s="2"/>
    </row>
    <row r="59" spans="1:21" s="80" customFormat="1" ht="19.5" customHeight="1">
      <c r="A59" s="51"/>
      <c r="B59" s="51"/>
      <c r="C59" s="50"/>
      <c r="D59" s="51"/>
      <c r="E59" s="59"/>
      <c r="F59" s="59"/>
      <c r="G59" s="51"/>
      <c r="H59" s="51"/>
      <c r="I59" s="51"/>
      <c r="J59" s="64"/>
      <c r="K59" s="64"/>
      <c r="L59" s="64"/>
      <c r="M59" s="64"/>
      <c r="N59" s="70"/>
      <c r="O59" s="70"/>
      <c r="P59" s="71"/>
      <c r="Q59" s="224"/>
      <c r="R59" s="2"/>
      <c r="S59" s="2"/>
    </row>
    <row r="60" spans="1:21" s="80" customFormat="1" ht="14.25">
      <c r="A60" s="52"/>
      <c r="B60" s="52"/>
      <c r="C60" s="51"/>
      <c r="E60" s="51"/>
      <c r="F60" s="51"/>
      <c r="G60" s="51"/>
      <c r="H60" s="51"/>
      <c r="I60" s="51"/>
      <c r="J60" s="64"/>
      <c r="K60" s="64"/>
      <c r="L60" s="64"/>
      <c r="M60" s="64"/>
      <c r="N60" s="52"/>
      <c r="O60" s="70"/>
      <c r="P60" s="70"/>
      <c r="Q60" s="224"/>
      <c r="R60" s="2"/>
      <c r="S60" s="2"/>
    </row>
    <row r="61" spans="1:21" s="80" customFormat="1" ht="14.25">
      <c r="A61" s="2"/>
      <c r="B61" s="2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224"/>
      <c r="R61" s="2"/>
      <c r="S61" s="2"/>
    </row>
    <row r="62" spans="1:21" s="80" customFormat="1" ht="12.75">
      <c r="O62" s="224"/>
      <c r="P62" s="224"/>
      <c r="Q62" s="224"/>
    </row>
    <row r="65" spans="3:14">
      <c r="C65" s="125">
        <f>+C52+C42+C38+C30+C23+C17-C16</f>
        <v>0</v>
      </c>
      <c r="D65" s="125">
        <f t="shared" ref="D65:N65" si="6">+D52+D42+D38+D30+D23+D17-D16</f>
        <v>0</v>
      </c>
      <c r="E65" s="125">
        <f t="shared" si="6"/>
        <v>0</v>
      </c>
      <c r="F65" s="125">
        <f t="shared" si="6"/>
        <v>0</v>
      </c>
      <c r="G65" s="125">
        <f t="shared" si="6"/>
        <v>0</v>
      </c>
      <c r="H65" s="125">
        <f t="shared" si="6"/>
        <v>0</v>
      </c>
      <c r="I65" s="125">
        <f t="shared" si="6"/>
        <v>0</v>
      </c>
      <c r="J65" s="125">
        <f t="shared" si="6"/>
        <v>0</v>
      </c>
      <c r="K65" s="125">
        <f t="shared" si="6"/>
        <v>0</v>
      </c>
      <c r="L65" s="125">
        <f t="shared" si="6"/>
        <v>0</v>
      </c>
      <c r="M65" s="125">
        <f t="shared" si="6"/>
        <v>0</v>
      </c>
      <c r="N65" s="125">
        <f t="shared" si="6"/>
        <v>0</v>
      </c>
    </row>
  </sheetData>
  <mergeCells count="13">
    <mergeCell ref="L1:N1"/>
    <mergeCell ref="B4:M4"/>
    <mergeCell ref="A7:B7"/>
    <mergeCell ref="B9:E9"/>
    <mergeCell ref="D12:N12"/>
    <mergeCell ref="A12:A14"/>
    <mergeCell ref="B12:B14"/>
    <mergeCell ref="C12:C14"/>
    <mergeCell ref="D13:D14"/>
    <mergeCell ref="E13:E14"/>
    <mergeCell ref="F13:F14"/>
    <mergeCell ref="I13:I14"/>
    <mergeCell ref="L13:L14"/>
  </mergeCells>
  <printOptions horizontalCentered="1"/>
  <pageMargins left="0.49" right="0.2" top="0.54" bottom="0" header="0.3" footer="0.3"/>
  <pageSetup paperSize="9"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M262"/>
  <sheetViews>
    <sheetView view="pageBreakPreview" topLeftCell="A208" zoomScale="55" zoomScaleNormal="80" zoomScaleSheetLayoutView="55" workbookViewId="0">
      <selection activeCell="N256" sqref="N256"/>
    </sheetView>
  </sheetViews>
  <sheetFormatPr defaultColWidth="8.85546875" defaultRowHeight="12.75"/>
  <cols>
    <col min="1" max="1" width="29.85546875" style="47" customWidth="1"/>
    <col min="2" max="2" width="12.85546875" style="47" customWidth="1"/>
    <col min="3" max="3" width="44.28515625" style="47" customWidth="1"/>
    <col min="4" max="4" width="7.140625" style="47" customWidth="1"/>
    <col min="5" max="5" width="7.28515625" style="49" customWidth="1"/>
    <col min="6" max="6" width="7.7109375" style="49" customWidth="1"/>
    <col min="7" max="7" width="8.85546875" style="49" customWidth="1"/>
    <col min="8" max="8" width="7.28515625" style="49" customWidth="1"/>
    <col min="9" max="14" width="7.140625" style="49" customWidth="1"/>
    <col min="15" max="15" width="8" style="49" customWidth="1"/>
    <col min="16" max="16" width="7.42578125" style="49" customWidth="1"/>
    <col min="17" max="17" width="7.85546875" style="49" customWidth="1"/>
    <col min="18" max="18" width="8.42578125" style="49" customWidth="1"/>
    <col min="19" max="19" width="8" style="49" customWidth="1"/>
    <col min="20" max="20" width="8.5703125" style="49" customWidth="1"/>
    <col min="21" max="21" width="8.140625" style="49" customWidth="1"/>
    <col min="22" max="22" width="9.42578125" style="49" customWidth="1"/>
    <col min="23" max="23" width="7.7109375" style="49" customWidth="1"/>
    <col min="24" max="24" width="8.28515625" style="49" customWidth="1"/>
    <col min="25" max="25" width="9.28515625" style="49" customWidth="1"/>
    <col min="26" max="26" width="6.85546875" style="49" customWidth="1"/>
    <col min="27" max="30" width="7.140625" style="49" customWidth="1"/>
    <col min="31" max="16384" width="8.85546875" style="47"/>
  </cols>
  <sheetData>
    <row r="1" spans="1:39" ht="42" customHeight="1">
      <c r="C1" s="500"/>
      <c r="D1" s="500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Q1" s="508"/>
      <c r="S1" s="508"/>
      <c r="T1" s="508"/>
      <c r="U1" s="508"/>
      <c r="V1" s="508"/>
      <c r="W1" s="508"/>
      <c r="X1" s="508"/>
      <c r="Y1" s="502"/>
      <c r="Z1" s="502"/>
      <c r="AA1" s="502"/>
      <c r="AB1" s="502" t="s">
        <v>135</v>
      </c>
      <c r="AC1" s="502"/>
      <c r="AD1" s="502"/>
      <c r="AE1" s="501"/>
      <c r="AF1" s="501"/>
    </row>
    <row r="2" spans="1:39" ht="14.25" customHeight="1">
      <c r="C2" s="500"/>
      <c r="D2" s="500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508"/>
      <c r="AD2" s="508"/>
      <c r="AE2" s="501"/>
      <c r="AF2" s="501"/>
    </row>
    <row r="3" spans="1:39" ht="46.5" customHeight="1">
      <c r="D3" s="503"/>
      <c r="E3" s="721" t="s">
        <v>136</v>
      </c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504"/>
      <c r="Y3" s="504"/>
      <c r="Z3" s="504"/>
      <c r="AA3" s="504"/>
      <c r="AB3" s="508"/>
      <c r="AC3" s="508"/>
      <c r="AD3" s="508"/>
      <c r="AE3" s="501"/>
      <c r="AF3" s="501"/>
    </row>
    <row r="4" spans="1:39" ht="18" customHeight="1"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504"/>
      <c r="W4" s="504"/>
      <c r="X4" s="504"/>
      <c r="Y4" s="504"/>
      <c r="Z4" s="504"/>
      <c r="AA4" s="504"/>
      <c r="AB4" s="508"/>
      <c r="AC4" s="508"/>
      <c r="AD4" s="508"/>
      <c r="AE4" s="501"/>
      <c r="AF4" s="501"/>
    </row>
    <row r="5" spans="1:39" ht="21.75" customHeight="1"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8"/>
      <c r="AC5" s="508"/>
      <c r="AD5" s="508"/>
      <c r="AE5" s="501"/>
      <c r="AF5" s="501"/>
    </row>
    <row r="6" spans="1:39" ht="18" customHeight="1">
      <c r="C6" s="288"/>
      <c r="AB6" s="508"/>
      <c r="AC6" s="508"/>
      <c r="AD6" s="508"/>
      <c r="AE6" s="501"/>
      <c r="AF6" s="501"/>
    </row>
    <row r="7" spans="1:39" ht="18" customHeight="1">
      <c r="C7" s="59"/>
      <c r="AB7" s="508"/>
      <c r="AC7" s="508"/>
      <c r="AD7" s="508"/>
      <c r="AE7" s="501"/>
      <c r="AF7" s="501"/>
    </row>
    <row r="8" spans="1:39" ht="18" customHeight="1">
      <c r="C8" s="87"/>
      <c r="D8" s="723"/>
      <c r="E8" s="723"/>
      <c r="AB8" s="508"/>
      <c r="AC8" s="508"/>
      <c r="AD8" s="508"/>
      <c r="AE8" s="501"/>
      <c r="AF8" s="501"/>
    </row>
    <row r="9" spans="1:39" ht="18" customHeight="1">
      <c r="C9" s="87"/>
      <c r="D9" s="49"/>
      <c r="AB9" s="508"/>
      <c r="AC9" s="508"/>
      <c r="AD9" s="508"/>
      <c r="AE9" s="501"/>
      <c r="AF9" s="501"/>
    </row>
    <row r="10" spans="1:39" ht="32.25" customHeight="1">
      <c r="C10" s="288"/>
      <c r="AB10" s="63" t="s">
        <v>3</v>
      </c>
      <c r="AC10" s="63"/>
      <c r="AD10" s="63"/>
      <c r="AE10" s="501"/>
      <c r="AF10" s="501"/>
    </row>
    <row r="11" spans="1:39" s="117" customFormat="1" ht="16.5" customHeight="1">
      <c r="A11" s="732" t="s">
        <v>137</v>
      </c>
      <c r="B11" s="631" t="s">
        <v>138</v>
      </c>
      <c r="C11" s="735" t="s">
        <v>139</v>
      </c>
      <c r="D11" s="724" t="s">
        <v>5</v>
      </c>
      <c r="E11" s="697" t="s">
        <v>113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497"/>
      <c r="S11" s="56"/>
      <c r="T11" s="26"/>
      <c r="U11" s="26"/>
      <c r="V11" s="26"/>
      <c r="W11" s="26"/>
      <c r="X11" s="26"/>
      <c r="Y11" s="700" t="s">
        <v>140</v>
      </c>
      <c r="Z11" s="724" t="s">
        <v>141</v>
      </c>
      <c r="AA11" s="724" t="s">
        <v>142</v>
      </c>
      <c r="AB11" s="724" t="s">
        <v>143</v>
      </c>
    </row>
    <row r="12" spans="1:39" s="117" customFormat="1" ht="16.5" customHeight="1">
      <c r="A12" s="733"/>
      <c r="B12" s="631"/>
      <c r="C12" s="736"/>
      <c r="D12" s="725"/>
      <c r="E12" s="699"/>
      <c r="F12" s="724" t="s">
        <v>117</v>
      </c>
      <c r="G12" s="724" t="s">
        <v>144</v>
      </c>
      <c r="H12" s="697" t="s">
        <v>16</v>
      </c>
      <c r="I12" s="706"/>
      <c r="J12" s="700"/>
      <c r="K12" s="704"/>
      <c r="L12" s="706"/>
      <c r="M12" s="700"/>
      <c r="N12" s="704"/>
      <c r="O12" s="697" t="s">
        <v>15</v>
      </c>
      <c r="P12" s="706"/>
      <c r="Q12" s="700"/>
      <c r="R12" s="700"/>
      <c r="S12" s="700" t="s">
        <v>71</v>
      </c>
      <c r="T12" s="700"/>
      <c r="U12" s="704"/>
      <c r="V12" s="697" t="s">
        <v>17</v>
      </c>
      <c r="W12" s="701"/>
      <c r="X12" s="701"/>
      <c r="Y12" s="700"/>
      <c r="Z12" s="725"/>
      <c r="AA12" s="725"/>
      <c r="AB12" s="725"/>
    </row>
    <row r="13" spans="1:39" s="117" customFormat="1" ht="16.5" customHeight="1">
      <c r="A13" s="733"/>
      <c r="B13" s="631"/>
      <c r="C13" s="736"/>
      <c r="D13" s="725"/>
      <c r="E13" s="699"/>
      <c r="F13" s="725"/>
      <c r="G13" s="725"/>
      <c r="H13" s="725"/>
      <c r="I13" s="699" t="s">
        <v>126</v>
      </c>
      <c r="L13" s="697" t="s">
        <v>127</v>
      </c>
      <c r="O13" s="699"/>
      <c r="P13" s="697" t="s">
        <v>145</v>
      </c>
      <c r="R13" s="328"/>
      <c r="S13" s="697" t="s">
        <v>128</v>
      </c>
      <c r="V13" s="699"/>
      <c r="W13" s="702"/>
      <c r="X13" s="702"/>
      <c r="Y13" s="700"/>
      <c r="Z13" s="725"/>
      <c r="AA13" s="725"/>
      <c r="AB13" s="725"/>
    </row>
    <row r="14" spans="1:39" s="117" customFormat="1" ht="31.5" customHeight="1">
      <c r="A14" s="734"/>
      <c r="B14" s="631"/>
      <c r="C14" s="737"/>
      <c r="D14" s="703"/>
      <c r="E14" s="698"/>
      <c r="F14" s="703"/>
      <c r="G14" s="703"/>
      <c r="H14" s="703"/>
      <c r="I14" s="698"/>
      <c r="J14" s="24" t="s">
        <v>117</v>
      </c>
      <c r="K14" s="24" t="s">
        <v>119</v>
      </c>
      <c r="L14" s="698"/>
      <c r="M14" s="24" t="s">
        <v>117</v>
      </c>
      <c r="N14" s="56" t="s">
        <v>119</v>
      </c>
      <c r="O14" s="698"/>
      <c r="P14" s="698"/>
      <c r="Q14" s="24" t="s">
        <v>117</v>
      </c>
      <c r="R14" s="24" t="s">
        <v>119</v>
      </c>
      <c r="S14" s="698"/>
      <c r="T14" s="24" t="s">
        <v>117</v>
      </c>
      <c r="U14" s="56" t="s">
        <v>119</v>
      </c>
      <c r="V14" s="698"/>
      <c r="W14" s="24" t="s">
        <v>117</v>
      </c>
      <c r="X14" s="56" t="s">
        <v>119</v>
      </c>
      <c r="Y14" s="700"/>
      <c r="Z14" s="703"/>
      <c r="AA14" s="703"/>
      <c r="AB14" s="703"/>
    </row>
    <row r="15" spans="1:39" s="49" customFormat="1" ht="16.5" customHeight="1">
      <c r="A15" s="268" t="s">
        <v>31</v>
      </c>
      <c r="B15" s="726" t="s">
        <v>32</v>
      </c>
      <c r="C15" s="727"/>
      <c r="D15" s="31" t="s">
        <v>146</v>
      </c>
      <c r="E15" s="100">
        <v>1</v>
      </c>
      <c r="F15" s="100">
        <v>2</v>
      </c>
      <c r="G15" s="100">
        <v>3</v>
      </c>
      <c r="H15" s="100">
        <v>4</v>
      </c>
      <c r="I15" s="100">
        <v>5</v>
      </c>
      <c r="J15" s="100">
        <v>6</v>
      </c>
      <c r="K15" s="100">
        <v>7</v>
      </c>
      <c r="L15" s="100">
        <v>8</v>
      </c>
      <c r="M15" s="100">
        <v>9</v>
      </c>
      <c r="N15" s="100">
        <v>10</v>
      </c>
      <c r="O15" s="100">
        <v>11</v>
      </c>
      <c r="P15" s="100">
        <v>12</v>
      </c>
      <c r="Q15" s="100">
        <v>13</v>
      </c>
      <c r="R15" s="31">
        <v>14</v>
      </c>
      <c r="S15" s="100">
        <v>15</v>
      </c>
      <c r="T15" s="100">
        <v>16</v>
      </c>
      <c r="U15" s="100">
        <v>17</v>
      </c>
      <c r="V15" s="100">
        <v>18</v>
      </c>
      <c r="W15" s="100">
        <v>19</v>
      </c>
      <c r="X15" s="100">
        <v>20</v>
      </c>
      <c r="Y15" s="100">
        <v>21</v>
      </c>
      <c r="Z15" s="100">
        <v>22</v>
      </c>
      <c r="AA15" s="100">
        <v>23</v>
      </c>
      <c r="AB15" s="31">
        <v>24</v>
      </c>
    </row>
    <row r="16" spans="1:39" s="318" customFormat="1" ht="16.5" customHeight="1">
      <c r="A16" s="728" t="s">
        <v>147</v>
      </c>
      <c r="B16" s="729"/>
      <c r="C16" s="729"/>
      <c r="D16" s="629">
        <v>1</v>
      </c>
      <c r="E16" s="629">
        <v>38294</v>
      </c>
      <c r="F16" s="629">
        <v>24179</v>
      </c>
      <c r="G16" s="629">
        <v>14115</v>
      </c>
      <c r="H16" s="629">
        <v>4460</v>
      </c>
      <c r="I16" s="629">
        <v>2636</v>
      </c>
      <c r="J16" s="629">
        <v>1611</v>
      </c>
      <c r="K16" s="629">
        <v>1025</v>
      </c>
      <c r="L16" s="629">
        <v>1824</v>
      </c>
      <c r="M16" s="629">
        <v>1169</v>
      </c>
      <c r="N16" s="629">
        <v>655</v>
      </c>
      <c r="O16" s="629">
        <v>33468</v>
      </c>
      <c r="P16" s="629">
        <v>10494</v>
      </c>
      <c r="Q16" s="629">
        <v>5502</v>
      </c>
      <c r="R16" s="629">
        <v>4992</v>
      </c>
      <c r="S16" s="629">
        <v>22974</v>
      </c>
      <c r="T16" s="629">
        <v>15679</v>
      </c>
      <c r="U16" s="629">
        <v>7295</v>
      </c>
      <c r="V16" s="629">
        <v>366</v>
      </c>
      <c r="W16" s="629">
        <v>218</v>
      </c>
      <c r="X16" s="629">
        <v>148</v>
      </c>
      <c r="Y16" s="629">
        <v>38131</v>
      </c>
      <c r="Z16" s="629">
        <v>36</v>
      </c>
      <c r="AA16" s="629">
        <v>30</v>
      </c>
      <c r="AB16" s="629">
        <v>97</v>
      </c>
      <c r="AC16" s="517"/>
      <c r="AD16" s="517"/>
      <c r="AE16" s="521">
        <f>+E16-F16-G16</f>
        <v>0</v>
      </c>
      <c r="AF16" s="521">
        <f>+H16-I16-L16</f>
        <v>0</v>
      </c>
      <c r="AG16" s="521">
        <f>+I16-J16-K16</f>
        <v>0</v>
      </c>
      <c r="AH16" s="521">
        <f>+L16-M16-N16</f>
        <v>0</v>
      </c>
      <c r="AI16" s="521">
        <f>+O16-P16-S16</f>
        <v>0</v>
      </c>
      <c r="AJ16" s="521">
        <f>+P16-Q16-R16</f>
        <v>0</v>
      </c>
      <c r="AK16" s="521">
        <f>+S16-T16-U16</f>
        <v>0</v>
      </c>
      <c r="AL16" s="521">
        <f>+V16-W16-X16</f>
        <v>0</v>
      </c>
      <c r="AM16" s="521">
        <f>+E16-Y16-Z16-AA16-AB16</f>
        <v>0</v>
      </c>
    </row>
    <row r="17" spans="1:39" s="319" customFormat="1" ht="15.75" customHeight="1">
      <c r="A17" s="321" t="s">
        <v>148</v>
      </c>
      <c r="B17" s="321"/>
      <c r="C17" s="625"/>
      <c r="D17" s="322">
        <v>2</v>
      </c>
      <c r="E17" s="322">
        <v>63</v>
      </c>
      <c r="F17" s="322">
        <v>17</v>
      </c>
      <c r="G17" s="322">
        <v>46</v>
      </c>
      <c r="H17" s="322">
        <v>40</v>
      </c>
      <c r="I17" s="322">
        <v>0</v>
      </c>
      <c r="J17" s="322">
        <v>0</v>
      </c>
      <c r="K17" s="322">
        <v>0</v>
      </c>
      <c r="L17" s="322">
        <v>40</v>
      </c>
      <c r="M17" s="322">
        <v>17</v>
      </c>
      <c r="N17" s="322">
        <v>23</v>
      </c>
      <c r="O17" s="322">
        <v>23</v>
      </c>
      <c r="P17" s="322">
        <v>23</v>
      </c>
      <c r="Q17" s="322">
        <v>0</v>
      </c>
      <c r="R17" s="322">
        <v>23</v>
      </c>
      <c r="S17" s="322">
        <v>0</v>
      </c>
      <c r="T17" s="322">
        <v>0</v>
      </c>
      <c r="U17" s="322">
        <v>0</v>
      </c>
      <c r="V17" s="322">
        <v>0</v>
      </c>
      <c r="W17" s="322">
        <v>0</v>
      </c>
      <c r="X17" s="322">
        <v>0</v>
      </c>
      <c r="Y17" s="322">
        <v>63</v>
      </c>
      <c r="Z17" s="322">
        <v>0</v>
      </c>
      <c r="AA17" s="322">
        <v>0</v>
      </c>
      <c r="AB17" s="322">
        <v>0</v>
      </c>
      <c r="AC17" s="518"/>
      <c r="AD17" s="518"/>
      <c r="AE17" s="521">
        <f t="shared" ref="AE17:AE80" si="0">+E17-F17-G17</f>
        <v>0</v>
      </c>
      <c r="AF17" s="521">
        <f t="shared" ref="AF17:AF80" si="1">+H17-I17-L17</f>
        <v>0</v>
      </c>
      <c r="AG17" s="521">
        <f t="shared" ref="AG17:AG80" si="2">+I17-J17-K17</f>
        <v>0</v>
      </c>
      <c r="AH17" s="521">
        <f t="shared" ref="AH17:AH80" si="3">+L17-M17-N17</f>
        <v>0</v>
      </c>
      <c r="AI17" s="521">
        <f t="shared" ref="AI17:AI80" si="4">+O17-P17-S17</f>
        <v>0</v>
      </c>
      <c r="AJ17" s="521">
        <f t="shared" ref="AJ17:AJ80" si="5">+P17-Q17-R17</f>
        <v>0</v>
      </c>
      <c r="AK17" s="521">
        <f t="shared" ref="AK17:AK80" si="6">+S17-T17-U17</f>
        <v>0</v>
      </c>
      <c r="AL17" s="521">
        <f t="shared" ref="AL17:AL80" si="7">+V17-W17-X17</f>
        <v>0</v>
      </c>
      <c r="AM17" s="521">
        <f t="shared" ref="AM17:AM80" si="8">+E17-Y17-Z17-AA17-AB17</f>
        <v>0</v>
      </c>
    </row>
    <row r="18" spans="1:39" s="49" customFormat="1" ht="15.75" customHeight="1">
      <c r="A18" s="505" t="s">
        <v>149</v>
      </c>
      <c r="B18" s="505" t="s">
        <v>150</v>
      </c>
      <c r="C18" s="626" t="s">
        <v>151</v>
      </c>
      <c r="D18" s="323">
        <v>3</v>
      </c>
      <c r="E18" s="505">
        <v>40</v>
      </c>
      <c r="F18" s="505">
        <v>17</v>
      </c>
      <c r="G18" s="505">
        <v>23</v>
      </c>
      <c r="H18" s="505">
        <v>40</v>
      </c>
      <c r="I18" s="505">
        <v>0</v>
      </c>
      <c r="J18" s="505">
        <v>0</v>
      </c>
      <c r="K18" s="505">
        <v>0</v>
      </c>
      <c r="L18" s="505">
        <v>40</v>
      </c>
      <c r="M18" s="505">
        <v>17</v>
      </c>
      <c r="N18" s="505">
        <v>23</v>
      </c>
      <c r="O18" s="505">
        <v>0</v>
      </c>
      <c r="P18" s="505">
        <v>0</v>
      </c>
      <c r="Q18" s="505"/>
      <c r="R18" s="505"/>
      <c r="S18" s="505">
        <v>0</v>
      </c>
      <c r="T18" s="505"/>
      <c r="U18" s="505"/>
      <c r="V18" s="505">
        <v>0</v>
      </c>
      <c r="W18" s="505"/>
      <c r="X18" s="505"/>
      <c r="Y18" s="505">
        <v>40</v>
      </c>
      <c r="Z18" s="505"/>
      <c r="AA18" s="505"/>
      <c r="AB18" s="505"/>
      <c r="AC18" s="519"/>
      <c r="AD18" s="519"/>
      <c r="AE18" s="521">
        <f t="shared" si="0"/>
        <v>0</v>
      </c>
      <c r="AF18" s="521">
        <f t="shared" si="1"/>
        <v>0</v>
      </c>
      <c r="AG18" s="521">
        <f t="shared" si="2"/>
        <v>0</v>
      </c>
      <c r="AH18" s="521">
        <f t="shared" si="3"/>
        <v>0</v>
      </c>
      <c r="AI18" s="521">
        <f t="shared" si="4"/>
        <v>0</v>
      </c>
      <c r="AJ18" s="521">
        <f t="shared" si="5"/>
        <v>0</v>
      </c>
      <c r="AK18" s="521">
        <f t="shared" si="6"/>
        <v>0</v>
      </c>
      <c r="AL18" s="521">
        <f t="shared" si="7"/>
        <v>0</v>
      </c>
      <c r="AM18" s="521">
        <f t="shared" si="8"/>
        <v>0</v>
      </c>
    </row>
    <row r="19" spans="1:39" s="49" customFormat="1" ht="15.75" customHeight="1">
      <c r="A19" s="505" t="s">
        <v>149</v>
      </c>
      <c r="B19" s="505"/>
      <c r="C19" s="626" t="s">
        <v>152</v>
      </c>
      <c r="D19" s="324">
        <v>4</v>
      </c>
      <c r="E19" s="505">
        <v>23</v>
      </c>
      <c r="F19" s="505">
        <v>0</v>
      </c>
      <c r="G19" s="505">
        <v>23</v>
      </c>
      <c r="H19" s="505">
        <v>0</v>
      </c>
      <c r="I19" s="505">
        <v>0</v>
      </c>
      <c r="J19" s="505">
        <v>0</v>
      </c>
      <c r="K19" s="505">
        <v>0</v>
      </c>
      <c r="L19" s="505">
        <v>0</v>
      </c>
      <c r="M19" s="505">
        <v>0</v>
      </c>
      <c r="N19" s="505">
        <v>0</v>
      </c>
      <c r="O19" s="505">
        <v>23</v>
      </c>
      <c r="P19" s="505">
        <v>23</v>
      </c>
      <c r="Q19" s="505"/>
      <c r="R19" s="505">
        <v>23</v>
      </c>
      <c r="S19" s="505">
        <v>0</v>
      </c>
      <c r="T19" s="505">
        <v>0</v>
      </c>
      <c r="U19" s="505">
        <v>0</v>
      </c>
      <c r="V19" s="505">
        <v>0</v>
      </c>
      <c r="W19" s="505"/>
      <c r="X19" s="505"/>
      <c r="Y19" s="505">
        <v>23</v>
      </c>
      <c r="Z19" s="505"/>
      <c r="AA19" s="505"/>
      <c r="AB19" s="505"/>
      <c r="AC19" s="519"/>
      <c r="AD19" s="519"/>
      <c r="AE19" s="521">
        <f t="shared" si="0"/>
        <v>0</v>
      </c>
      <c r="AF19" s="521">
        <f t="shared" si="1"/>
        <v>0</v>
      </c>
      <c r="AG19" s="521">
        <f t="shared" si="2"/>
        <v>0</v>
      </c>
      <c r="AH19" s="521">
        <f t="shared" si="3"/>
        <v>0</v>
      </c>
      <c r="AI19" s="521">
        <f t="shared" si="4"/>
        <v>0</v>
      </c>
      <c r="AJ19" s="521">
        <f t="shared" si="5"/>
        <v>0</v>
      </c>
      <c r="AK19" s="521">
        <f t="shared" si="6"/>
        <v>0</v>
      </c>
      <c r="AL19" s="521">
        <f t="shared" si="7"/>
        <v>0</v>
      </c>
      <c r="AM19" s="521">
        <f t="shared" si="8"/>
        <v>0</v>
      </c>
    </row>
    <row r="20" spans="1:39" s="319" customFormat="1" ht="15.75" customHeight="1">
      <c r="A20" s="321" t="s">
        <v>153</v>
      </c>
      <c r="B20" s="321"/>
      <c r="C20" s="625"/>
      <c r="D20" s="325">
        <v>5</v>
      </c>
      <c r="E20" s="322">
        <v>2821</v>
      </c>
      <c r="F20" s="322">
        <v>1368</v>
      </c>
      <c r="G20" s="322">
        <v>1453</v>
      </c>
      <c r="H20" s="322">
        <v>285</v>
      </c>
      <c r="I20" s="322">
        <v>54</v>
      </c>
      <c r="J20" s="322">
        <v>17</v>
      </c>
      <c r="K20" s="322">
        <v>37</v>
      </c>
      <c r="L20" s="322">
        <v>231</v>
      </c>
      <c r="M20" s="322">
        <v>101</v>
      </c>
      <c r="N20" s="322">
        <v>130</v>
      </c>
      <c r="O20" s="322">
        <v>2521</v>
      </c>
      <c r="P20" s="322">
        <v>210</v>
      </c>
      <c r="Q20" s="322">
        <v>93</v>
      </c>
      <c r="R20" s="322">
        <v>117</v>
      </c>
      <c r="S20" s="322">
        <v>2311</v>
      </c>
      <c r="T20" s="322">
        <v>1144</v>
      </c>
      <c r="U20" s="322">
        <v>1167</v>
      </c>
      <c r="V20" s="322">
        <v>15</v>
      </c>
      <c r="W20" s="322">
        <v>13</v>
      </c>
      <c r="X20" s="322">
        <v>2</v>
      </c>
      <c r="Y20" s="322">
        <v>2821</v>
      </c>
      <c r="Z20" s="322">
        <v>0</v>
      </c>
      <c r="AA20" s="322">
        <v>0</v>
      </c>
      <c r="AB20" s="322">
        <v>0</v>
      </c>
      <c r="AC20" s="518"/>
      <c r="AD20" s="518"/>
      <c r="AE20" s="521">
        <f t="shared" si="0"/>
        <v>0</v>
      </c>
      <c r="AF20" s="521">
        <f t="shared" si="1"/>
        <v>0</v>
      </c>
      <c r="AG20" s="521">
        <f t="shared" si="2"/>
        <v>0</v>
      </c>
      <c r="AH20" s="521">
        <f t="shared" si="3"/>
        <v>0</v>
      </c>
      <c r="AI20" s="521">
        <f t="shared" si="4"/>
        <v>0</v>
      </c>
      <c r="AJ20" s="521">
        <f t="shared" si="5"/>
        <v>0</v>
      </c>
      <c r="AK20" s="521">
        <f t="shared" si="6"/>
        <v>0</v>
      </c>
      <c r="AL20" s="521">
        <f t="shared" si="7"/>
        <v>0</v>
      </c>
      <c r="AM20" s="521">
        <f t="shared" si="8"/>
        <v>0</v>
      </c>
    </row>
    <row r="21" spans="1:39" s="49" customFormat="1" ht="15.75" customHeight="1">
      <c r="A21" s="506" t="s">
        <v>154</v>
      </c>
      <c r="B21" s="506" t="s">
        <v>155</v>
      </c>
      <c r="C21" s="627" t="s">
        <v>156</v>
      </c>
      <c r="D21" s="324">
        <v>6</v>
      </c>
      <c r="E21" s="506">
        <v>55</v>
      </c>
      <c r="F21" s="506">
        <v>24</v>
      </c>
      <c r="G21" s="506">
        <v>31</v>
      </c>
      <c r="H21" s="506">
        <v>36</v>
      </c>
      <c r="I21" s="506">
        <v>0</v>
      </c>
      <c r="J21" s="506">
        <v>0</v>
      </c>
      <c r="K21" s="506">
        <v>0</v>
      </c>
      <c r="L21" s="506">
        <v>36</v>
      </c>
      <c r="M21" s="506">
        <v>17</v>
      </c>
      <c r="N21" s="506">
        <v>19</v>
      </c>
      <c r="O21" s="506">
        <v>19</v>
      </c>
      <c r="P21" s="506">
        <v>0</v>
      </c>
      <c r="Q21" s="506">
        <v>0</v>
      </c>
      <c r="R21" s="506">
        <v>0</v>
      </c>
      <c r="S21" s="506">
        <v>19</v>
      </c>
      <c r="T21" s="506">
        <v>7</v>
      </c>
      <c r="U21" s="506">
        <v>12</v>
      </c>
      <c r="V21" s="506">
        <v>0</v>
      </c>
      <c r="W21" s="506">
        <v>0</v>
      </c>
      <c r="X21" s="506">
        <v>0</v>
      </c>
      <c r="Y21" s="506">
        <v>55</v>
      </c>
      <c r="Z21" s="506">
        <v>0</v>
      </c>
      <c r="AA21" s="506">
        <v>0</v>
      </c>
      <c r="AB21" s="506">
        <v>0</v>
      </c>
      <c r="AC21" s="520"/>
      <c r="AD21" s="520"/>
      <c r="AE21" s="521">
        <f t="shared" si="0"/>
        <v>0</v>
      </c>
      <c r="AF21" s="521">
        <f t="shared" si="1"/>
        <v>0</v>
      </c>
      <c r="AG21" s="521">
        <f t="shared" si="2"/>
        <v>0</v>
      </c>
      <c r="AH21" s="521">
        <f t="shared" si="3"/>
        <v>0</v>
      </c>
      <c r="AI21" s="521">
        <f t="shared" si="4"/>
        <v>0</v>
      </c>
      <c r="AJ21" s="521">
        <f t="shared" si="5"/>
        <v>0</v>
      </c>
      <c r="AK21" s="521">
        <f t="shared" si="6"/>
        <v>0</v>
      </c>
      <c r="AL21" s="521">
        <f t="shared" si="7"/>
        <v>0</v>
      </c>
      <c r="AM21" s="521">
        <f t="shared" si="8"/>
        <v>0</v>
      </c>
    </row>
    <row r="22" spans="1:39" s="49" customFormat="1" ht="15.75" customHeight="1">
      <c r="A22" s="505" t="s">
        <v>154</v>
      </c>
      <c r="B22" s="505" t="s">
        <v>157</v>
      </c>
      <c r="C22" s="626" t="s">
        <v>158</v>
      </c>
      <c r="D22" s="323">
        <v>7</v>
      </c>
      <c r="E22" s="506">
        <v>70</v>
      </c>
      <c r="F22" s="506">
        <v>28</v>
      </c>
      <c r="G22" s="506">
        <v>42</v>
      </c>
      <c r="H22" s="506">
        <v>0</v>
      </c>
      <c r="I22" s="506">
        <v>0</v>
      </c>
      <c r="J22" s="506">
        <v>0</v>
      </c>
      <c r="K22" s="506">
        <v>0</v>
      </c>
      <c r="L22" s="506">
        <v>0</v>
      </c>
      <c r="M22" s="506">
        <v>0</v>
      </c>
      <c r="N22" s="506">
        <v>0</v>
      </c>
      <c r="O22" s="506">
        <v>70</v>
      </c>
      <c r="P22" s="506">
        <v>8</v>
      </c>
      <c r="Q22" s="506">
        <v>6</v>
      </c>
      <c r="R22" s="506">
        <v>2</v>
      </c>
      <c r="S22" s="506">
        <v>62</v>
      </c>
      <c r="T22" s="506">
        <v>22</v>
      </c>
      <c r="U22" s="506">
        <v>40</v>
      </c>
      <c r="V22" s="506">
        <v>0</v>
      </c>
      <c r="W22" s="506">
        <v>0</v>
      </c>
      <c r="X22" s="506">
        <v>0</v>
      </c>
      <c r="Y22" s="506">
        <v>70</v>
      </c>
      <c r="Z22" s="506">
        <v>0</v>
      </c>
      <c r="AA22" s="506">
        <v>0</v>
      </c>
      <c r="AB22" s="506">
        <v>0</v>
      </c>
      <c r="AC22" s="520"/>
      <c r="AD22" s="520"/>
      <c r="AE22" s="521">
        <f t="shared" si="0"/>
        <v>0</v>
      </c>
      <c r="AF22" s="521">
        <f t="shared" si="1"/>
        <v>0</v>
      </c>
      <c r="AG22" s="521">
        <f t="shared" si="2"/>
        <v>0</v>
      </c>
      <c r="AH22" s="521">
        <f t="shared" si="3"/>
        <v>0</v>
      </c>
      <c r="AI22" s="521">
        <f t="shared" si="4"/>
        <v>0</v>
      </c>
      <c r="AJ22" s="521">
        <f t="shared" si="5"/>
        <v>0</v>
      </c>
      <c r="AK22" s="521">
        <f t="shared" si="6"/>
        <v>0</v>
      </c>
      <c r="AL22" s="521">
        <f t="shared" si="7"/>
        <v>0</v>
      </c>
      <c r="AM22" s="521">
        <f t="shared" si="8"/>
        <v>0</v>
      </c>
    </row>
    <row r="23" spans="1:39" s="49" customFormat="1" ht="15.75" customHeight="1">
      <c r="A23" s="505" t="s">
        <v>154</v>
      </c>
      <c r="B23" s="505" t="s">
        <v>159</v>
      </c>
      <c r="C23" s="626" t="s">
        <v>160</v>
      </c>
      <c r="D23" s="324">
        <v>8</v>
      </c>
      <c r="E23" s="506">
        <v>49</v>
      </c>
      <c r="F23" s="506">
        <v>18</v>
      </c>
      <c r="G23" s="506">
        <v>31</v>
      </c>
      <c r="H23" s="506">
        <v>0</v>
      </c>
      <c r="I23" s="506">
        <v>0</v>
      </c>
      <c r="J23" s="506">
        <v>0</v>
      </c>
      <c r="K23" s="506">
        <v>0</v>
      </c>
      <c r="L23" s="506">
        <v>0</v>
      </c>
      <c r="M23" s="506">
        <v>0</v>
      </c>
      <c r="N23" s="506">
        <v>0</v>
      </c>
      <c r="O23" s="506">
        <v>34</v>
      </c>
      <c r="P23" s="506">
        <v>21</v>
      </c>
      <c r="Q23" s="506">
        <v>1</v>
      </c>
      <c r="R23" s="506">
        <v>20</v>
      </c>
      <c r="S23" s="506">
        <v>13</v>
      </c>
      <c r="T23" s="506">
        <v>4</v>
      </c>
      <c r="U23" s="506">
        <v>9</v>
      </c>
      <c r="V23" s="506">
        <v>15</v>
      </c>
      <c r="W23" s="506">
        <v>13</v>
      </c>
      <c r="X23" s="506">
        <v>2</v>
      </c>
      <c r="Y23" s="506">
        <v>49</v>
      </c>
      <c r="Z23" s="506">
        <v>0</v>
      </c>
      <c r="AA23" s="506">
        <v>0</v>
      </c>
      <c r="AB23" s="506">
        <v>0</v>
      </c>
      <c r="AC23" s="520"/>
      <c r="AD23" s="520"/>
      <c r="AE23" s="521">
        <f t="shared" si="0"/>
        <v>0</v>
      </c>
      <c r="AF23" s="521">
        <f t="shared" si="1"/>
        <v>0</v>
      </c>
      <c r="AG23" s="521">
        <f t="shared" si="2"/>
        <v>0</v>
      </c>
      <c r="AH23" s="521">
        <f t="shared" si="3"/>
        <v>0</v>
      </c>
      <c r="AI23" s="521">
        <f t="shared" si="4"/>
        <v>0</v>
      </c>
      <c r="AJ23" s="521">
        <f t="shared" si="5"/>
        <v>0</v>
      </c>
      <c r="AK23" s="521">
        <f t="shared" si="6"/>
        <v>0</v>
      </c>
      <c r="AL23" s="521">
        <f t="shared" si="7"/>
        <v>0</v>
      </c>
      <c r="AM23" s="521">
        <f t="shared" si="8"/>
        <v>0</v>
      </c>
    </row>
    <row r="24" spans="1:39" s="49" customFormat="1" ht="15.75" customHeight="1">
      <c r="A24" s="506" t="s">
        <v>154</v>
      </c>
      <c r="B24" s="506" t="s">
        <v>161</v>
      </c>
      <c r="C24" s="627" t="s">
        <v>162</v>
      </c>
      <c r="D24" s="323">
        <v>9</v>
      </c>
      <c r="E24" s="506">
        <v>212</v>
      </c>
      <c r="F24" s="506">
        <v>90</v>
      </c>
      <c r="G24" s="506">
        <v>122</v>
      </c>
      <c r="H24" s="506">
        <v>0</v>
      </c>
      <c r="I24" s="506">
        <v>0</v>
      </c>
      <c r="J24" s="506">
        <v>0</v>
      </c>
      <c r="K24" s="506">
        <v>0</v>
      </c>
      <c r="L24" s="506">
        <v>0</v>
      </c>
      <c r="M24" s="506">
        <v>0</v>
      </c>
      <c r="N24" s="506">
        <v>0</v>
      </c>
      <c r="O24" s="506">
        <v>212</v>
      </c>
      <c r="P24" s="506">
        <v>88</v>
      </c>
      <c r="Q24" s="506">
        <v>44</v>
      </c>
      <c r="R24" s="506">
        <v>44</v>
      </c>
      <c r="S24" s="506">
        <v>124</v>
      </c>
      <c r="T24" s="506">
        <v>46</v>
      </c>
      <c r="U24" s="506">
        <v>78</v>
      </c>
      <c r="V24" s="506">
        <v>0</v>
      </c>
      <c r="W24" s="506">
        <v>0</v>
      </c>
      <c r="X24" s="506">
        <v>0</v>
      </c>
      <c r="Y24" s="506">
        <v>212</v>
      </c>
      <c r="Z24" s="506">
        <v>0</v>
      </c>
      <c r="AA24" s="506">
        <v>0</v>
      </c>
      <c r="AB24" s="506">
        <v>0</v>
      </c>
      <c r="AC24" s="520"/>
      <c r="AD24" s="520"/>
      <c r="AE24" s="521">
        <f t="shared" si="0"/>
        <v>0</v>
      </c>
      <c r="AF24" s="521">
        <f t="shared" si="1"/>
        <v>0</v>
      </c>
      <c r="AG24" s="521">
        <f t="shared" si="2"/>
        <v>0</v>
      </c>
      <c r="AH24" s="521">
        <f t="shared" si="3"/>
        <v>0</v>
      </c>
      <c r="AI24" s="521">
        <f t="shared" si="4"/>
        <v>0</v>
      </c>
      <c r="AJ24" s="521">
        <f t="shared" si="5"/>
        <v>0</v>
      </c>
      <c r="AK24" s="521">
        <f t="shared" si="6"/>
        <v>0</v>
      </c>
      <c r="AL24" s="521">
        <f t="shared" si="7"/>
        <v>0</v>
      </c>
      <c r="AM24" s="521">
        <f t="shared" si="8"/>
        <v>0</v>
      </c>
    </row>
    <row r="25" spans="1:39" s="49" customFormat="1" ht="15.75" customHeight="1">
      <c r="A25" s="505" t="s">
        <v>154</v>
      </c>
      <c r="B25" s="505" t="s">
        <v>163</v>
      </c>
      <c r="C25" s="626" t="s">
        <v>164</v>
      </c>
      <c r="D25" s="324">
        <v>10</v>
      </c>
      <c r="E25" s="505">
        <v>20</v>
      </c>
      <c r="F25" s="505">
        <v>13</v>
      </c>
      <c r="G25" s="505">
        <v>7</v>
      </c>
      <c r="H25" s="505">
        <v>0</v>
      </c>
      <c r="I25" s="505">
        <v>0</v>
      </c>
      <c r="J25" s="505">
        <v>0</v>
      </c>
      <c r="K25" s="505">
        <v>0</v>
      </c>
      <c r="L25" s="505">
        <v>0</v>
      </c>
      <c r="M25" s="505">
        <v>0</v>
      </c>
      <c r="N25" s="505">
        <v>0</v>
      </c>
      <c r="O25" s="505">
        <v>20</v>
      </c>
      <c r="P25" s="505">
        <v>0</v>
      </c>
      <c r="Q25" s="505"/>
      <c r="R25" s="505"/>
      <c r="S25" s="505">
        <v>20</v>
      </c>
      <c r="T25" s="505">
        <v>13</v>
      </c>
      <c r="U25" s="505">
        <v>7</v>
      </c>
      <c r="V25" s="505">
        <v>0</v>
      </c>
      <c r="W25" s="505"/>
      <c r="X25" s="505"/>
      <c r="Y25" s="505">
        <v>20</v>
      </c>
      <c r="Z25" s="505"/>
      <c r="AA25" s="505"/>
      <c r="AB25" s="505"/>
      <c r="AC25" s="520"/>
      <c r="AD25" s="520"/>
      <c r="AE25" s="521">
        <f t="shared" si="0"/>
        <v>0</v>
      </c>
      <c r="AF25" s="521">
        <f t="shared" si="1"/>
        <v>0</v>
      </c>
      <c r="AG25" s="521">
        <f t="shared" si="2"/>
        <v>0</v>
      </c>
      <c r="AH25" s="521">
        <f t="shared" si="3"/>
        <v>0</v>
      </c>
      <c r="AI25" s="521">
        <f t="shared" si="4"/>
        <v>0</v>
      </c>
      <c r="AJ25" s="521">
        <f t="shared" si="5"/>
        <v>0</v>
      </c>
      <c r="AK25" s="521">
        <f t="shared" si="6"/>
        <v>0</v>
      </c>
      <c r="AL25" s="521">
        <f t="shared" si="7"/>
        <v>0</v>
      </c>
      <c r="AM25" s="521">
        <f t="shared" si="8"/>
        <v>0</v>
      </c>
    </row>
    <row r="26" spans="1:39" s="49" customFormat="1" ht="15.75" customHeight="1">
      <c r="A26" s="505" t="s">
        <v>154</v>
      </c>
      <c r="B26" s="505" t="s">
        <v>165</v>
      </c>
      <c r="C26" s="626" t="s">
        <v>166</v>
      </c>
      <c r="D26" s="323">
        <v>11</v>
      </c>
      <c r="E26" s="505">
        <v>16</v>
      </c>
      <c r="F26" s="505">
        <v>11</v>
      </c>
      <c r="G26" s="505">
        <v>5</v>
      </c>
      <c r="H26" s="505">
        <v>16</v>
      </c>
      <c r="I26" s="505">
        <v>0</v>
      </c>
      <c r="J26" s="505">
        <v>0</v>
      </c>
      <c r="K26" s="505">
        <v>0</v>
      </c>
      <c r="L26" s="505">
        <v>16</v>
      </c>
      <c r="M26" s="505">
        <v>11</v>
      </c>
      <c r="N26" s="505">
        <v>5</v>
      </c>
      <c r="O26" s="505">
        <v>0</v>
      </c>
      <c r="P26" s="505">
        <v>0</v>
      </c>
      <c r="Q26" s="505"/>
      <c r="R26" s="505"/>
      <c r="S26" s="505">
        <v>0</v>
      </c>
      <c r="T26" s="505">
        <v>0</v>
      </c>
      <c r="U26" s="505">
        <v>0</v>
      </c>
      <c r="V26" s="505">
        <v>0</v>
      </c>
      <c r="W26" s="505"/>
      <c r="X26" s="505"/>
      <c r="Y26" s="505">
        <v>16</v>
      </c>
      <c r="Z26" s="505"/>
      <c r="AA26" s="505"/>
      <c r="AB26" s="505"/>
      <c r="AC26" s="520"/>
      <c r="AD26" s="520"/>
      <c r="AE26" s="521">
        <f t="shared" si="0"/>
        <v>0</v>
      </c>
      <c r="AF26" s="521">
        <f t="shared" si="1"/>
        <v>0</v>
      </c>
      <c r="AG26" s="521">
        <f t="shared" si="2"/>
        <v>0</v>
      </c>
      <c r="AH26" s="521">
        <f t="shared" si="3"/>
        <v>0</v>
      </c>
      <c r="AI26" s="521">
        <f t="shared" si="4"/>
        <v>0</v>
      </c>
      <c r="AJ26" s="521">
        <f t="shared" si="5"/>
        <v>0</v>
      </c>
      <c r="AK26" s="521">
        <f t="shared" si="6"/>
        <v>0</v>
      </c>
      <c r="AL26" s="521">
        <f t="shared" si="7"/>
        <v>0</v>
      </c>
      <c r="AM26" s="521">
        <f t="shared" si="8"/>
        <v>0</v>
      </c>
    </row>
    <row r="27" spans="1:39" s="49" customFormat="1" ht="15.75" customHeight="1">
      <c r="A27" s="505" t="s">
        <v>154</v>
      </c>
      <c r="B27" s="505" t="s">
        <v>167</v>
      </c>
      <c r="C27" s="626" t="s">
        <v>168</v>
      </c>
      <c r="D27" s="324">
        <v>12</v>
      </c>
      <c r="E27" s="506">
        <v>65</v>
      </c>
      <c r="F27" s="506">
        <v>30</v>
      </c>
      <c r="G27" s="506">
        <v>35</v>
      </c>
      <c r="H27" s="506">
        <v>53</v>
      </c>
      <c r="I27" s="506">
        <v>0</v>
      </c>
      <c r="J27" s="506">
        <v>0</v>
      </c>
      <c r="K27" s="506">
        <v>0</v>
      </c>
      <c r="L27" s="506">
        <v>53</v>
      </c>
      <c r="M27" s="506">
        <v>25</v>
      </c>
      <c r="N27" s="506">
        <v>28</v>
      </c>
      <c r="O27" s="506">
        <v>12</v>
      </c>
      <c r="P27" s="506">
        <v>0</v>
      </c>
      <c r="Q27" s="506">
        <v>0</v>
      </c>
      <c r="R27" s="506">
        <v>0</v>
      </c>
      <c r="S27" s="506">
        <v>12</v>
      </c>
      <c r="T27" s="506">
        <v>5</v>
      </c>
      <c r="U27" s="506">
        <v>7</v>
      </c>
      <c r="V27" s="506">
        <v>0</v>
      </c>
      <c r="W27" s="506">
        <v>0</v>
      </c>
      <c r="X27" s="506">
        <v>0</v>
      </c>
      <c r="Y27" s="506">
        <v>65</v>
      </c>
      <c r="Z27" s="506">
        <v>0</v>
      </c>
      <c r="AA27" s="506">
        <v>0</v>
      </c>
      <c r="AB27" s="506">
        <v>0</v>
      </c>
      <c r="AC27" s="520"/>
      <c r="AD27" s="520"/>
      <c r="AE27" s="521">
        <f t="shared" si="0"/>
        <v>0</v>
      </c>
      <c r="AF27" s="521">
        <f t="shared" si="1"/>
        <v>0</v>
      </c>
      <c r="AG27" s="521">
        <f t="shared" si="2"/>
        <v>0</v>
      </c>
      <c r="AH27" s="521">
        <f t="shared" si="3"/>
        <v>0</v>
      </c>
      <c r="AI27" s="521">
        <f t="shared" si="4"/>
        <v>0</v>
      </c>
      <c r="AJ27" s="521">
        <f t="shared" si="5"/>
        <v>0</v>
      </c>
      <c r="AK27" s="521">
        <f t="shared" si="6"/>
        <v>0</v>
      </c>
      <c r="AL27" s="521">
        <f t="shared" si="7"/>
        <v>0</v>
      </c>
      <c r="AM27" s="521">
        <f t="shared" si="8"/>
        <v>0</v>
      </c>
    </row>
    <row r="28" spans="1:39" s="49" customFormat="1" ht="15.75" customHeight="1">
      <c r="A28" s="505" t="s">
        <v>154</v>
      </c>
      <c r="B28" s="505" t="s">
        <v>169</v>
      </c>
      <c r="C28" s="626" t="s">
        <v>170</v>
      </c>
      <c r="D28" s="323">
        <v>13</v>
      </c>
      <c r="E28" s="506">
        <v>62</v>
      </c>
      <c r="F28" s="506">
        <v>14</v>
      </c>
      <c r="G28" s="506">
        <v>48</v>
      </c>
      <c r="H28" s="506">
        <v>0</v>
      </c>
      <c r="I28" s="506">
        <v>0</v>
      </c>
      <c r="J28" s="506">
        <v>0</v>
      </c>
      <c r="K28" s="506">
        <v>0</v>
      </c>
      <c r="L28" s="506">
        <v>0</v>
      </c>
      <c r="M28" s="506">
        <v>0</v>
      </c>
      <c r="N28" s="506">
        <v>0</v>
      </c>
      <c r="O28" s="506">
        <v>62</v>
      </c>
      <c r="P28" s="506">
        <v>0</v>
      </c>
      <c r="Q28" s="506">
        <v>0</v>
      </c>
      <c r="R28" s="506">
        <v>0</v>
      </c>
      <c r="S28" s="506">
        <v>62</v>
      </c>
      <c r="T28" s="506">
        <v>14</v>
      </c>
      <c r="U28" s="506">
        <v>48</v>
      </c>
      <c r="V28" s="506">
        <v>0</v>
      </c>
      <c r="W28" s="506">
        <v>0</v>
      </c>
      <c r="X28" s="506">
        <v>0</v>
      </c>
      <c r="Y28" s="506">
        <v>62</v>
      </c>
      <c r="Z28" s="506">
        <v>0</v>
      </c>
      <c r="AA28" s="506">
        <v>0</v>
      </c>
      <c r="AB28" s="506">
        <v>0</v>
      </c>
      <c r="AC28" s="520"/>
      <c r="AD28" s="520"/>
      <c r="AE28" s="521">
        <f t="shared" si="0"/>
        <v>0</v>
      </c>
      <c r="AF28" s="521">
        <f t="shared" si="1"/>
        <v>0</v>
      </c>
      <c r="AG28" s="521">
        <f t="shared" si="2"/>
        <v>0</v>
      </c>
      <c r="AH28" s="521">
        <f t="shared" si="3"/>
        <v>0</v>
      </c>
      <c r="AI28" s="521">
        <f t="shared" si="4"/>
        <v>0</v>
      </c>
      <c r="AJ28" s="521">
        <f t="shared" si="5"/>
        <v>0</v>
      </c>
      <c r="AK28" s="521">
        <f t="shared" si="6"/>
        <v>0</v>
      </c>
      <c r="AL28" s="521">
        <f t="shared" si="7"/>
        <v>0</v>
      </c>
      <c r="AM28" s="521">
        <f t="shared" si="8"/>
        <v>0</v>
      </c>
    </row>
    <row r="29" spans="1:39" s="49" customFormat="1" ht="15.75" customHeight="1">
      <c r="A29" s="505" t="s">
        <v>154</v>
      </c>
      <c r="B29" s="505" t="s">
        <v>171</v>
      </c>
      <c r="C29" s="626" t="s">
        <v>172</v>
      </c>
      <c r="D29" s="324">
        <v>14</v>
      </c>
      <c r="E29" s="506">
        <v>23</v>
      </c>
      <c r="F29" s="506">
        <v>10</v>
      </c>
      <c r="G29" s="506">
        <v>13</v>
      </c>
      <c r="H29" s="506">
        <v>23</v>
      </c>
      <c r="I29" s="506">
        <v>0</v>
      </c>
      <c r="J29" s="506">
        <v>0</v>
      </c>
      <c r="K29" s="506">
        <v>0</v>
      </c>
      <c r="L29" s="506">
        <v>23</v>
      </c>
      <c r="M29" s="506">
        <v>10</v>
      </c>
      <c r="N29" s="506">
        <v>13</v>
      </c>
      <c r="O29" s="506">
        <v>0</v>
      </c>
      <c r="P29" s="506">
        <v>0</v>
      </c>
      <c r="Q29" s="506">
        <v>0</v>
      </c>
      <c r="R29" s="506">
        <v>0</v>
      </c>
      <c r="S29" s="506">
        <v>0</v>
      </c>
      <c r="T29" s="506">
        <v>0</v>
      </c>
      <c r="U29" s="506">
        <v>0</v>
      </c>
      <c r="V29" s="506">
        <v>0</v>
      </c>
      <c r="W29" s="506">
        <v>0</v>
      </c>
      <c r="X29" s="506">
        <v>0</v>
      </c>
      <c r="Y29" s="506">
        <v>23</v>
      </c>
      <c r="Z29" s="506">
        <v>0</v>
      </c>
      <c r="AA29" s="506">
        <v>0</v>
      </c>
      <c r="AB29" s="506">
        <v>0</v>
      </c>
      <c r="AC29" s="520"/>
      <c r="AD29" s="520"/>
      <c r="AE29" s="521">
        <f t="shared" si="0"/>
        <v>0</v>
      </c>
      <c r="AF29" s="521">
        <f t="shared" si="1"/>
        <v>0</v>
      </c>
      <c r="AG29" s="521">
        <f t="shared" si="2"/>
        <v>0</v>
      </c>
      <c r="AH29" s="521">
        <f t="shared" si="3"/>
        <v>0</v>
      </c>
      <c r="AI29" s="521">
        <f t="shared" si="4"/>
        <v>0</v>
      </c>
      <c r="AJ29" s="521">
        <f t="shared" si="5"/>
        <v>0</v>
      </c>
      <c r="AK29" s="521">
        <f t="shared" si="6"/>
        <v>0</v>
      </c>
      <c r="AL29" s="521">
        <f t="shared" si="7"/>
        <v>0</v>
      </c>
      <c r="AM29" s="521">
        <f t="shared" si="8"/>
        <v>0</v>
      </c>
    </row>
    <row r="30" spans="1:39" s="49" customFormat="1" ht="15.75" customHeight="1">
      <c r="A30" s="505" t="s">
        <v>173</v>
      </c>
      <c r="B30" s="505" t="s">
        <v>174</v>
      </c>
      <c r="C30" s="626" t="s">
        <v>175</v>
      </c>
      <c r="D30" s="323">
        <v>15</v>
      </c>
      <c r="E30" s="505">
        <v>0</v>
      </c>
      <c r="F30" s="505">
        <v>0</v>
      </c>
      <c r="G30" s="505">
        <v>0</v>
      </c>
      <c r="H30" s="505">
        <v>0</v>
      </c>
      <c r="I30" s="505">
        <v>0</v>
      </c>
      <c r="J30" s="505">
        <v>0</v>
      </c>
      <c r="K30" s="505">
        <v>0</v>
      </c>
      <c r="L30" s="505">
        <v>0</v>
      </c>
      <c r="M30" s="505">
        <v>0</v>
      </c>
      <c r="N30" s="505">
        <v>0</v>
      </c>
      <c r="O30" s="505">
        <v>0</v>
      </c>
      <c r="P30" s="505">
        <v>0</v>
      </c>
      <c r="Q30" s="505"/>
      <c r="R30" s="505"/>
      <c r="S30" s="505">
        <v>0</v>
      </c>
      <c r="T30" s="505">
        <v>0</v>
      </c>
      <c r="U30" s="505">
        <v>0</v>
      </c>
      <c r="V30" s="505">
        <v>0</v>
      </c>
      <c r="W30" s="505"/>
      <c r="X30" s="505"/>
      <c r="Y30" s="505">
        <v>0</v>
      </c>
      <c r="Z30" s="505"/>
      <c r="AA30" s="505"/>
      <c r="AB30" s="505"/>
      <c r="AC30" s="520"/>
      <c r="AD30" s="520"/>
      <c r="AE30" s="521">
        <f t="shared" si="0"/>
        <v>0</v>
      </c>
      <c r="AF30" s="521">
        <f t="shared" si="1"/>
        <v>0</v>
      </c>
      <c r="AG30" s="521">
        <f t="shared" si="2"/>
        <v>0</v>
      </c>
      <c r="AH30" s="521">
        <f t="shared" si="3"/>
        <v>0</v>
      </c>
      <c r="AI30" s="521">
        <f t="shared" si="4"/>
        <v>0</v>
      </c>
      <c r="AJ30" s="521">
        <f t="shared" si="5"/>
        <v>0</v>
      </c>
      <c r="AK30" s="521">
        <f t="shared" si="6"/>
        <v>0</v>
      </c>
      <c r="AL30" s="521">
        <f t="shared" si="7"/>
        <v>0</v>
      </c>
      <c r="AM30" s="521">
        <f t="shared" si="8"/>
        <v>0</v>
      </c>
    </row>
    <row r="31" spans="1:39" s="49" customFormat="1" ht="15.75" customHeight="1">
      <c r="A31" s="505" t="s">
        <v>154</v>
      </c>
      <c r="B31" s="505" t="s">
        <v>176</v>
      </c>
      <c r="C31" s="626" t="s">
        <v>177</v>
      </c>
      <c r="D31" s="324">
        <v>16</v>
      </c>
      <c r="E31" s="506">
        <v>34</v>
      </c>
      <c r="F31" s="506">
        <v>29</v>
      </c>
      <c r="G31" s="506">
        <v>5</v>
      </c>
      <c r="H31" s="506">
        <v>0</v>
      </c>
      <c r="I31" s="506">
        <v>0</v>
      </c>
      <c r="J31" s="506">
        <v>0</v>
      </c>
      <c r="K31" s="506">
        <v>0</v>
      </c>
      <c r="L31" s="506">
        <v>0</v>
      </c>
      <c r="M31" s="506">
        <v>0</v>
      </c>
      <c r="N31" s="506">
        <v>0</v>
      </c>
      <c r="O31" s="506">
        <v>34</v>
      </c>
      <c r="P31" s="506">
        <v>20</v>
      </c>
      <c r="Q31" s="506">
        <v>17</v>
      </c>
      <c r="R31" s="506">
        <v>3</v>
      </c>
      <c r="S31" s="506">
        <v>14</v>
      </c>
      <c r="T31" s="506">
        <v>12</v>
      </c>
      <c r="U31" s="506">
        <v>2</v>
      </c>
      <c r="V31" s="506">
        <v>0</v>
      </c>
      <c r="W31" s="506">
        <v>0</v>
      </c>
      <c r="X31" s="506">
        <v>0</v>
      </c>
      <c r="Y31" s="506">
        <v>34</v>
      </c>
      <c r="Z31" s="506">
        <v>0</v>
      </c>
      <c r="AA31" s="506">
        <v>0</v>
      </c>
      <c r="AB31" s="506">
        <v>0</v>
      </c>
      <c r="AC31" s="520"/>
      <c r="AD31" s="520"/>
      <c r="AE31" s="521">
        <f t="shared" si="0"/>
        <v>0</v>
      </c>
      <c r="AF31" s="521">
        <f t="shared" si="1"/>
        <v>0</v>
      </c>
      <c r="AG31" s="521">
        <f t="shared" si="2"/>
        <v>0</v>
      </c>
      <c r="AH31" s="521">
        <f t="shared" si="3"/>
        <v>0</v>
      </c>
      <c r="AI31" s="521">
        <f t="shared" si="4"/>
        <v>0</v>
      </c>
      <c r="AJ31" s="521">
        <f t="shared" si="5"/>
        <v>0</v>
      </c>
      <c r="AK31" s="521">
        <f t="shared" si="6"/>
        <v>0</v>
      </c>
      <c r="AL31" s="521">
        <f t="shared" si="7"/>
        <v>0</v>
      </c>
      <c r="AM31" s="521">
        <f t="shared" si="8"/>
        <v>0</v>
      </c>
    </row>
    <row r="32" spans="1:39" s="49" customFormat="1" ht="15.75" customHeight="1">
      <c r="A32" s="505" t="s">
        <v>154</v>
      </c>
      <c r="B32" s="505" t="s">
        <v>178</v>
      </c>
      <c r="C32" s="626" t="s">
        <v>179</v>
      </c>
      <c r="D32" s="323">
        <v>17</v>
      </c>
      <c r="E32" s="505">
        <v>0</v>
      </c>
      <c r="F32" s="505">
        <v>0</v>
      </c>
      <c r="G32" s="505">
        <v>0</v>
      </c>
      <c r="H32" s="505">
        <v>0</v>
      </c>
      <c r="I32" s="505">
        <v>0</v>
      </c>
      <c r="J32" s="505">
        <v>0</v>
      </c>
      <c r="K32" s="505">
        <v>0</v>
      </c>
      <c r="L32" s="505">
        <v>0</v>
      </c>
      <c r="M32" s="505">
        <v>0</v>
      </c>
      <c r="N32" s="505">
        <v>0</v>
      </c>
      <c r="O32" s="505">
        <v>0</v>
      </c>
      <c r="P32" s="505">
        <v>0</v>
      </c>
      <c r="Q32" s="505"/>
      <c r="R32" s="505"/>
      <c r="S32" s="505">
        <v>0</v>
      </c>
      <c r="T32" s="505">
        <v>0</v>
      </c>
      <c r="U32" s="505">
        <v>0</v>
      </c>
      <c r="V32" s="505">
        <v>0</v>
      </c>
      <c r="W32" s="505"/>
      <c r="X32" s="505"/>
      <c r="Y32" s="505">
        <v>0</v>
      </c>
      <c r="Z32" s="505"/>
      <c r="AA32" s="505"/>
      <c r="AB32" s="505"/>
      <c r="AC32" s="520"/>
      <c r="AD32" s="520"/>
      <c r="AE32" s="521">
        <f t="shared" si="0"/>
        <v>0</v>
      </c>
      <c r="AF32" s="521">
        <f t="shared" si="1"/>
        <v>0</v>
      </c>
      <c r="AG32" s="521">
        <f t="shared" si="2"/>
        <v>0</v>
      </c>
      <c r="AH32" s="521">
        <f t="shared" si="3"/>
        <v>0</v>
      </c>
      <c r="AI32" s="521">
        <f t="shared" si="4"/>
        <v>0</v>
      </c>
      <c r="AJ32" s="521">
        <f t="shared" si="5"/>
        <v>0</v>
      </c>
      <c r="AK32" s="521">
        <f t="shared" si="6"/>
        <v>0</v>
      </c>
      <c r="AL32" s="521">
        <f t="shared" si="7"/>
        <v>0</v>
      </c>
      <c r="AM32" s="521">
        <f t="shared" si="8"/>
        <v>0</v>
      </c>
    </row>
    <row r="33" spans="1:39" s="49" customFormat="1" ht="15.75" customHeight="1">
      <c r="A33" s="505" t="s">
        <v>154</v>
      </c>
      <c r="B33" s="505" t="s">
        <v>180</v>
      </c>
      <c r="C33" s="626" t="s">
        <v>181</v>
      </c>
      <c r="D33" s="324">
        <v>18</v>
      </c>
      <c r="E33" s="505">
        <v>18</v>
      </c>
      <c r="F33" s="505">
        <v>11</v>
      </c>
      <c r="G33" s="505">
        <v>7</v>
      </c>
      <c r="H33" s="505">
        <v>0</v>
      </c>
      <c r="I33" s="505">
        <v>0</v>
      </c>
      <c r="J33" s="505">
        <v>0</v>
      </c>
      <c r="K33" s="505">
        <v>0</v>
      </c>
      <c r="L33" s="505">
        <v>0</v>
      </c>
      <c r="M33" s="505">
        <v>0</v>
      </c>
      <c r="N33" s="505">
        <v>0</v>
      </c>
      <c r="O33" s="505">
        <v>18</v>
      </c>
      <c r="P33" s="505">
        <v>0</v>
      </c>
      <c r="Q33" s="505"/>
      <c r="R33" s="505"/>
      <c r="S33" s="505">
        <v>18</v>
      </c>
      <c r="T33" s="505">
        <v>11</v>
      </c>
      <c r="U33" s="505">
        <v>7</v>
      </c>
      <c r="V33" s="505">
        <v>0</v>
      </c>
      <c r="W33" s="505"/>
      <c r="X33" s="505"/>
      <c r="Y33" s="505">
        <v>18</v>
      </c>
      <c r="Z33" s="505"/>
      <c r="AA33" s="505"/>
      <c r="AB33" s="505"/>
      <c r="AC33" s="520"/>
      <c r="AD33" s="520"/>
      <c r="AE33" s="521">
        <f t="shared" si="0"/>
        <v>0</v>
      </c>
      <c r="AF33" s="521">
        <f t="shared" si="1"/>
        <v>0</v>
      </c>
      <c r="AG33" s="521">
        <f t="shared" si="2"/>
        <v>0</v>
      </c>
      <c r="AH33" s="521">
        <f t="shared" si="3"/>
        <v>0</v>
      </c>
      <c r="AI33" s="521">
        <f t="shared" si="4"/>
        <v>0</v>
      </c>
      <c r="AJ33" s="521">
        <f t="shared" si="5"/>
        <v>0</v>
      </c>
      <c r="AK33" s="521">
        <f t="shared" si="6"/>
        <v>0</v>
      </c>
      <c r="AL33" s="521">
        <f t="shared" si="7"/>
        <v>0</v>
      </c>
      <c r="AM33" s="521">
        <f t="shared" si="8"/>
        <v>0</v>
      </c>
    </row>
    <row r="34" spans="1:39" s="49" customFormat="1" ht="15.75" customHeight="1">
      <c r="A34" s="505" t="s">
        <v>173</v>
      </c>
      <c r="B34" s="505" t="s">
        <v>182</v>
      </c>
      <c r="C34" s="626" t="s">
        <v>183</v>
      </c>
      <c r="D34" s="323">
        <v>19</v>
      </c>
      <c r="E34" s="506">
        <v>37</v>
      </c>
      <c r="F34" s="506">
        <v>33</v>
      </c>
      <c r="G34" s="506">
        <v>4</v>
      </c>
      <c r="H34" s="506">
        <v>0</v>
      </c>
      <c r="I34" s="506">
        <v>0</v>
      </c>
      <c r="J34" s="506">
        <v>0</v>
      </c>
      <c r="K34" s="506">
        <v>0</v>
      </c>
      <c r="L34" s="506">
        <v>0</v>
      </c>
      <c r="M34" s="506">
        <v>0</v>
      </c>
      <c r="N34" s="506">
        <v>0</v>
      </c>
      <c r="O34" s="506">
        <v>37</v>
      </c>
      <c r="P34" s="506">
        <v>9</v>
      </c>
      <c r="Q34" s="506">
        <v>8</v>
      </c>
      <c r="R34" s="506">
        <v>1</v>
      </c>
      <c r="S34" s="506">
        <v>28</v>
      </c>
      <c r="T34" s="506">
        <v>25</v>
      </c>
      <c r="U34" s="506">
        <v>3</v>
      </c>
      <c r="V34" s="506">
        <v>0</v>
      </c>
      <c r="W34" s="506">
        <v>0</v>
      </c>
      <c r="X34" s="506">
        <v>0</v>
      </c>
      <c r="Y34" s="506">
        <v>37</v>
      </c>
      <c r="Z34" s="506">
        <v>0</v>
      </c>
      <c r="AA34" s="506">
        <v>0</v>
      </c>
      <c r="AB34" s="506">
        <v>0</v>
      </c>
      <c r="AC34" s="520"/>
      <c r="AD34" s="520"/>
      <c r="AE34" s="521">
        <f t="shared" si="0"/>
        <v>0</v>
      </c>
      <c r="AF34" s="521">
        <f t="shared" si="1"/>
        <v>0</v>
      </c>
      <c r="AG34" s="521">
        <f t="shared" si="2"/>
        <v>0</v>
      </c>
      <c r="AH34" s="521">
        <f t="shared" si="3"/>
        <v>0</v>
      </c>
      <c r="AI34" s="521">
        <f t="shared" si="4"/>
        <v>0</v>
      </c>
      <c r="AJ34" s="521">
        <f t="shared" si="5"/>
        <v>0</v>
      </c>
      <c r="AK34" s="521">
        <f t="shared" si="6"/>
        <v>0</v>
      </c>
      <c r="AL34" s="521">
        <f t="shared" si="7"/>
        <v>0</v>
      </c>
      <c r="AM34" s="521">
        <f t="shared" si="8"/>
        <v>0</v>
      </c>
    </row>
    <row r="35" spans="1:39" s="49" customFormat="1" ht="15.75" customHeight="1">
      <c r="A35" s="505" t="s">
        <v>173</v>
      </c>
      <c r="B35" s="505" t="s">
        <v>184</v>
      </c>
      <c r="C35" s="626" t="s">
        <v>185</v>
      </c>
      <c r="D35" s="324">
        <v>20</v>
      </c>
      <c r="E35" s="505">
        <v>25</v>
      </c>
      <c r="F35" s="505">
        <v>9</v>
      </c>
      <c r="G35" s="505">
        <v>16</v>
      </c>
      <c r="H35" s="505">
        <v>25</v>
      </c>
      <c r="I35" s="505">
        <v>0</v>
      </c>
      <c r="J35" s="505">
        <v>0</v>
      </c>
      <c r="K35" s="505">
        <v>0</v>
      </c>
      <c r="L35" s="505">
        <v>25</v>
      </c>
      <c r="M35" s="505">
        <v>9</v>
      </c>
      <c r="N35" s="505">
        <v>16</v>
      </c>
      <c r="O35" s="505">
        <v>0</v>
      </c>
      <c r="P35" s="505">
        <v>0</v>
      </c>
      <c r="Q35" s="505"/>
      <c r="R35" s="505"/>
      <c r="S35" s="505">
        <v>0</v>
      </c>
      <c r="T35" s="505">
        <v>0</v>
      </c>
      <c r="U35" s="505">
        <v>0</v>
      </c>
      <c r="V35" s="505">
        <v>0</v>
      </c>
      <c r="W35" s="505"/>
      <c r="X35" s="505"/>
      <c r="Y35" s="505">
        <v>25</v>
      </c>
      <c r="Z35" s="505"/>
      <c r="AA35" s="505"/>
      <c r="AB35" s="505"/>
      <c r="AC35" s="520"/>
      <c r="AD35" s="520"/>
      <c r="AE35" s="521">
        <f t="shared" si="0"/>
        <v>0</v>
      </c>
      <c r="AF35" s="521">
        <f t="shared" si="1"/>
        <v>0</v>
      </c>
      <c r="AG35" s="521">
        <f t="shared" si="2"/>
        <v>0</v>
      </c>
      <c r="AH35" s="521">
        <f t="shared" si="3"/>
        <v>0</v>
      </c>
      <c r="AI35" s="521">
        <f t="shared" si="4"/>
        <v>0</v>
      </c>
      <c r="AJ35" s="521">
        <f t="shared" si="5"/>
        <v>0</v>
      </c>
      <c r="AK35" s="521">
        <f t="shared" si="6"/>
        <v>0</v>
      </c>
      <c r="AL35" s="521">
        <f t="shared" si="7"/>
        <v>0</v>
      </c>
      <c r="AM35" s="521">
        <f t="shared" si="8"/>
        <v>0</v>
      </c>
    </row>
    <row r="36" spans="1:39" s="49" customFormat="1" ht="15.75" customHeight="1">
      <c r="A36" s="505" t="s">
        <v>154</v>
      </c>
      <c r="B36" s="505" t="s">
        <v>186</v>
      </c>
      <c r="C36" s="626" t="s">
        <v>187</v>
      </c>
      <c r="D36" s="323">
        <v>21</v>
      </c>
      <c r="E36" s="505">
        <v>11</v>
      </c>
      <c r="F36" s="505">
        <v>7</v>
      </c>
      <c r="G36" s="505">
        <v>4</v>
      </c>
      <c r="H36" s="505">
        <v>0</v>
      </c>
      <c r="I36" s="505">
        <v>0</v>
      </c>
      <c r="J36" s="505">
        <v>0</v>
      </c>
      <c r="K36" s="505">
        <v>0</v>
      </c>
      <c r="L36" s="505">
        <v>0</v>
      </c>
      <c r="M36" s="505">
        <v>0</v>
      </c>
      <c r="N36" s="505">
        <v>0</v>
      </c>
      <c r="O36" s="505">
        <v>11</v>
      </c>
      <c r="P36" s="505">
        <v>11</v>
      </c>
      <c r="Q36" s="505">
        <v>7</v>
      </c>
      <c r="R36" s="505">
        <v>4</v>
      </c>
      <c r="S36" s="505">
        <v>0</v>
      </c>
      <c r="T36" s="505">
        <v>0</v>
      </c>
      <c r="U36" s="505">
        <v>0</v>
      </c>
      <c r="V36" s="505">
        <v>0</v>
      </c>
      <c r="W36" s="505"/>
      <c r="X36" s="505"/>
      <c r="Y36" s="505">
        <v>11</v>
      </c>
      <c r="Z36" s="505"/>
      <c r="AA36" s="505"/>
      <c r="AB36" s="505"/>
      <c r="AC36" s="520"/>
      <c r="AD36" s="520"/>
      <c r="AE36" s="521">
        <f t="shared" si="0"/>
        <v>0</v>
      </c>
      <c r="AF36" s="521">
        <f t="shared" si="1"/>
        <v>0</v>
      </c>
      <c r="AG36" s="521">
        <f t="shared" si="2"/>
        <v>0</v>
      </c>
      <c r="AH36" s="521">
        <f t="shared" si="3"/>
        <v>0</v>
      </c>
      <c r="AI36" s="521">
        <f t="shared" si="4"/>
        <v>0</v>
      </c>
      <c r="AJ36" s="521">
        <f t="shared" si="5"/>
        <v>0</v>
      </c>
      <c r="AK36" s="521">
        <f t="shared" si="6"/>
        <v>0</v>
      </c>
      <c r="AL36" s="521">
        <f t="shared" si="7"/>
        <v>0</v>
      </c>
      <c r="AM36" s="521">
        <f t="shared" si="8"/>
        <v>0</v>
      </c>
    </row>
    <row r="37" spans="1:39" s="49" customFormat="1" ht="15.75" customHeight="1">
      <c r="A37" s="506" t="s">
        <v>173</v>
      </c>
      <c r="B37" s="506" t="s">
        <v>188</v>
      </c>
      <c r="C37" s="627" t="s">
        <v>189</v>
      </c>
      <c r="D37" s="324">
        <v>22</v>
      </c>
      <c r="E37" s="506">
        <v>26</v>
      </c>
      <c r="F37" s="506">
        <v>20</v>
      </c>
      <c r="G37" s="506">
        <v>6</v>
      </c>
      <c r="H37" s="506">
        <v>0</v>
      </c>
      <c r="I37" s="506">
        <v>0</v>
      </c>
      <c r="J37" s="506">
        <v>0</v>
      </c>
      <c r="K37" s="506">
        <v>0</v>
      </c>
      <c r="L37" s="506">
        <v>0</v>
      </c>
      <c r="M37" s="506">
        <v>0</v>
      </c>
      <c r="N37" s="506">
        <v>0</v>
      </c>
      <c r="O37" s="506">
        <v>26</v>
      </c>
      <c r="P37" s="506">
        <v>0</v>
      </c>
      <c r="Q37" s="506">
        <v>0</v>
      </c>
      <c r="R37" s="506">
        <v>0</v>
      </c>
      <c r="S37" s="506">
        <v>26</v>
      </c>
      <c r="T37" s="506">
        <v>20</v>
      </c>
      <c r="U37" s="506">
        <v>6</v>
      </c>
      <c r="V37" s="506">
        <v>0</v>
      </c>
      <c r="W37" s="506">
        <v>0</v>
      </c>
      <c r="X37" s="506">
        <v>0</v>
      </c>
      <c r="Y37" s="506">
        <v>26</v>
      </c>
      <c r="Z37" s="506">
        <v>0</v>
      </c>
      <c r="AA37" s="506">
        <v>0</v>
      </c>
      <c r="AB37" s="506">
        <v>0</v>
      </c>
      <c r="AC37" s="520"/>
      <c r="AD37" s="520"/>
      <c r="AE37" s="521">
        <f t="shared" si="0"/>
        <v>0</v>
      </c>
      <c r="AF37" s="521">
        <f t="shared" si="1"/>
        <v>0</v>
      </c>
      <c r="AG37" s="521">
        <f t="shared" si="2"/>
        <v>0</v>
      </c>
      <c r="AH37" s="521">
        <f t="shared" si="3"/>
        <v>0</v>
      </c>
      <c r="AI37" s="521">
        <f t="shared" si="4"/>
        <v>0</v>
      </c>
      <c r="AJ37" s="521">
        <f t="shared" si="5"/>
        <v>0</v>
      </c>
      <c r="AK37" s="521">
        <f t="shared" si="6"/>
        <v>0</v>
      </c>
      <c r="AL37" s="521">
        <f t="shared" si="7"/>
        <v>0</v>
      </c>
      <c r="AM37" s="521">
        <f t="shared" si="8"/>
        <v>0</v>
      </c>
    </row>
    <row r="38" spans="1:39" s="49" customFormat="1" ht="15.75" customHeight="1">
      <c r="A38" s="506" t="s">
        <v>154</v>
      </c>
      <c r="B38" s="506" t="s">
        <v>190</v>
      </c>
      <c r="C38" s="627" t="s">
        <v>191</v>
      </c>
      <c r="D38" s="323">
        <v>23</v>
      </c>
      <c r="E38" s="506">
        <v>65</v>
      </c>
      <c r="F38" s="506">
        <v>18</v>
      </c>
      <c r="G38" s="506">
        <v>47</v>
      </c>
      <c r="H38" s="506">
        <v>0</v>
      </c>
      <c r="I38" s="506">
        <v>0</v>
      </c>
      <c r="J38" s="506">
        <v>0</v>
      </c>
      <c r="K38" s="506">
        <v>0</v>
      </c>
      <c r="L38" s="506">
        <v>0</v>
      </c>
      <c r="M38" s="506">
        <v>0</v>
      </c>
      <c r="N38" s="506">
        <v>0</v>
      </c>
      <c r="O38" s="506">
        <v>65</v>
      </c>
      <c r="P38" s="506">
        <v>0</v>
      </c>
      <c r="Q38" s="506">
        <v>0</v>
      </c>
      <c r="R38" s="506">
        <v>0</v>
      </c>
      <c r="S38" s="506">
        <v>65</v>
      </c>
      <c r="T38" s="506">
        <v>18</v>
      </c>
      <c r="U38" s="506">
        <v>47</v>
      </c>
      <c r="V38" s="506">
        <v>0</v>
      </c>
      <c r="W38" s="506">
        <v>0</v>
      </c>
      <c r="X38" s="506">
        <v>0</v>
      </c>
      <c r="Y38" s="506">
        <v>65</v>
      </c>
      <c r="Z38" s="506">
        <v>0</v>
      </c>
      <c r="AA38" s="506">
        <v>0</v>
      </c>
      <c r="AB38" s="506">
        <v>0</v>
      </c>
      <c r="AC38" s="520"/>
      <c r="AD38" s="520"/>
      <c r="AE38" s="521">
        <f t="shared" si="0"/>
        <v>0</v>
      </c>
      <c r="AF38" s="521">
        <f t="shared" si="1"/>
        <v>0</v>
      </c>
      <c r="AG38" s="521">
        <f t="shared" si="2"/>
        <v>0</v>
      </c>
      <c r="AH38" s="521">
        <f t="shared" si="3"/>
        <v>0</v>
      </c>
      <c r="AI38" s="521">
        <f t="shared" si="4"/>
        <v>0</v>
      </c>
      <c r="AJ38" s="521">
        <f t="shared" si="5"/>
        <v>0</v>
      </c>
      <c r="AK38" s="521">
        <f t="shared" si="6"/>
        <v>0</v>
      </c>
      <c r="AL38" s="521">
        <f t="shared" si="7"/>
        <v>0</v>
      </c>
      <c r="AM38" s="521">
        <f t="shared" si="8"/>
        <v>0</v>
      </c>
    </row>
    <row r="39" spans="1:39" s="49" customFormat="1" ht="15.75" customHeight="1">
      <c r="A39" s="505" t="s">
        <v>173</v>
      </c>
      <c r="B39" s="505" t="s">
        <v>192</v>
      </c>
      <c r="C39" s="626" t="s">
        <v>193</v>
      </c>
      <c r="D39" s="324">
        <v>24</v>
      </c>
      <c r="E39" s="505">
        <v>11</v>
      </c>
      <c r="F39" s="505">
        <v>8</v>
      </c>
      <c r="G39" s="505">
        <v>3</v>
      </c>
      <c r="H39" s="505">
        <v>11</v>
      </c>
      <c r="I39" s="505">
        <v>0</v>
      </c>
      <c r="J39" s="505">
        <v>0</v>
      </c>
      <c r="K39" s="505">
        <v>0</v>
      </c>
      <c r="L39" s="505">
        <v>11</v>
      </c>
      <c r="M39" s="505">
        <v>8</v>
      </c>
      <c r="N39" s="505">
        <v>3</v>
      </c>
      <c r="O39" s="505">
        <v>0</v>
      </c>
      <c r="P39" s="505">
        <v>0</v>
      </c>
      <c r="Q39" s="505"/>
      <c r="R39" s="505"/>
      <c r="S39" s="505">
        <v>0</v>
      </c>
      <c r="T39" s="505">
        <v>0</v>
      </c>
      <c r="U39" s="505">
        <v>0</v>
      </c>
      <c r="V39" s="505">
        <v>0</v>
      </c>
      <c r="W39" s="505"/>
      <c r="X39" s="505"/>
      <c r="Y39" s="505">
        <v>11</v>
      </c>
      <c r="Z39" s="505"/>
      <c r="AA39" s="505"/>
      <c r="AB39" s="505"/>
      <c r="AC39" s="520"/>
      <c r="AD39" s="520"/>
      <c r="AE39" s="521">
        <f t="shared" si="0"/>
        <v>0</v>
      </c>
      <c r="AF39" s="521">
        <f t="shared" si="1"/>
        <v>0</v>
      </c>
      <c r="AG39" s="521">
        <f t="shared" si="2"/>
        <v>0</v>
      </c>
      <c r="AH39" s="521">
        <f t="shared" si="3"/>
        <v>0</v>
      </c>
      <c r="AI39" s="521">
        <f t="shared" si="4"/>
        <v>0</v>
      </c>
      <c r="AJ39" s="521">
        <f t="shared" si="5"/>
        <v>0</v>
      </c>
      <c r="AK39" s="521">
        <f t="shared" si="6"/>
        <v>0</v>
      </c>
      <c r="AL39" s="521">
        <f t="shared" si="7"/>
        <v>0</v>
      </c>
      <c r="AM39" s="521">
        <f t="shared" si="8"/>
        <v>0</v>
      </c>
    </row>
    <row r="40" spans="1:39" s="49" customFormat="1" ht="15.75" customHeight="1">
      <c r="A40" s="326" t="s">
        <v>154</v>
      </c>
      <c r="B40" s="505" t="s">
        <v>194</v>
      </c>
      <c r="C40" s="626" t="s">
        <v>195</v>
      </c>
      <c r="D40" s="323">
        <v>25</v>
      </c>
      <c r="E40" s="506">
        <v>141</v>
      </c>
      <c r="F40" s="506">
        <v>113</v>
      </c>
      <c r="G40" s="506">
        <v>28</v>
      </c>
      <c r="H40" s="506">
        <v>10</v>
      </c>
      <c r="I40" s="506">
        <v>10</v>
      </c>
      <c r="J40" s="506">
        <v>8</v>
      </c>
      <c r="K40" s="506">
        <v>2</v>
      </c>
      <c r="L40" s="506">
        <v>0</v>
      </c>
      <c r="M40" s="506">
        <v>0</v>
      </c>
      <c r="N40" s="506">
        <v>0</v>
      </c>
      <c r="O40" s="506">
        <v>131</v>
      </c>
      <c r="P40" s="506">
        <v>0</v>
      </c>
      <c r="Q40" s="506">
        <v>0</v>
      </c>
      <c r="R40" s="506">
        <v>0</v>
      </c>
      <c r="S40" s="506">
        <v>131</v>
      </c>
      <c r="T40" s="506">
        <v>105</v>
      </c>
      <c r="U40" s="506">
        <v>26</v>
      </c>
      <c r="V40" s="506">
        <v>0</v>
      </c>
      <c r="W40" s="506">
        <v>0</v>
      </c>
      <c r="X40" s="506">
        <v>0</v>
      </c>
      <c r="Y40" s="506">
        <v>141</v>
      </c>
      <c r="Z40" s="506">
        <v>0</v>
      </c>
      <c r="AA40" s="506">
        <v>0</v>
      </c>
      <c r="AB40" s="506">
        <v>0</v>
      </c>
      <c r="AC40" s="520"/>
      <c r="AD40" s="520"/>
      <c r="AE40" s="521">
        <f t="shared" si="0"/>
        <v>0</v>
      </c>
      <c r="AF40" s="521">
        <f t="shared" si="1"/>
        <v>0</v>
      </c>
      <c r="AG40" s="521">
        <f t="shared" si="2"/>
        <v>0</v>
      </c>
      <c r="AH40" s="521">
        <f t="shared" si="3"/>
        <v>0</v>
      </c>
      <c r="AI40" s="521">
        <f t="shared" si="4"/>
        <v>0</v>
      </c>
      <c r="AJ40" s="521">
        <f t="shared" si="5"/>
        <v>0</v>
      </c>
      <c r="AK40" s="521">
        <f t="shared" si="6"/>
        <v>0</v>
      </c>
      <c r="AL40" s="521">
        <f t="shared" si="7"/>
        <v>0</v>
      </c>
      <c r="AM40" s="521">
        <f t="shared" si="8"/>
        <v>0</v>
      </c>
    </row>
    <row r="41" spans="1:39" s="49" customFormat="1" ht="15.75" customHeight="1">
      <c r="A41" s="326" t="s">
        <v>154</v>
      </c>
      <c r="B41" s="505" t="s">
        <v>196</v>
      </c>
      <c r="C41" s="626" t="s">
        <v>197</v>
      </c>
      <c r="D41" s="324">
        <v>26</v>
      </c>
      <c r="E41" s="505">
        <v>71</v>
      </c>
      <c r="F41" s="505">
        <v>34</v>
      </c>
      <c r="G41" s="505">
        <v>37</v>
      </c>
      <c r="H41" s="505">
        <v>0</v>
      </c>
      <c r="I41" s="505">
        <v>0</v>
      </c>
      <c r="J41" s="505">
        <v>0</v>
      </c>
      <c r="K41" s="505">
        <v>0</v>
      </c>
      <c r="L41" s="505">
        <v>0</v>
      </c>
      <c r="M41" s="505">
        <v>0</v>
      </c>
      <c r="N41" s="505">
        <v>0</v>
      </c>
      <c r="O41" s="505">
        <v>71</v>
      </c>
      <c r="P41" s="505">
        <v>0</v>
      </c>
      <c r="Q41" s="505"/>
      <c r="R41" s="505"/>
      <c r="S41" s="505">
        <v>71</v>
      </c>
      <c r="T41" s="505">
        <v>34</v>
      </c>
      <c r="U41" s="505">
        <v>37</v>
      </c>
      <c r="V41" s="505">
        <v>0</v>
      </c>
      <c r="W41" s="505"/>
      <c r="X41" s="505"/>
      <c r="Y41" s="505">
        <v>71</v>
      </c>
      <c r="Z41" s="505"/>
      <c r="AA41" s="505"/>
      <c r="AB41" s="505"/>
      <c r="AC41" s="520"/>
      <c r="AD41" s="520"/>
      <c r="AE41" s="521">
        <f t="shared" si="0"/>
        <v>0</v>
      </c>
      <c r="AF41" s="521">
        <f t="shared" si="1"/>
        <v>0</v>
      </c>
      <c r="AG41" s="521">
        <f t="shared" si="2"/>
        <v>0</v>
      </c>
      <c r="AH41" s="521">
        <f t="shared" si="3"/>
        <v>0</v>
      </c>
      <c r="AI41" s="521">
        <f t="shared" si="4"/>
        <v>0</v>
      </c>
      <c r="AJ41" s="521">
        <f t="shared" si="5"/>
        <v>0</v>
      </c>
      <c r="AK41" s="521">
        <f t="shared" si="6"/>
        <v>0</v>
      </c>
      <c r="AL41" s="521">
        <f t="shared" si="7"/>
        <v>0</v>
      </c>
      <c r="AM41" s="521">
        <f t="shared" si="8"/>
        <v>0</v>
      </c>
    </row>
    <row r="42" spans="1:39" s="49" customFormat="1" ht="15.75" customHeight="1">
      <c r="A42" s="505" t="s">
        <v>154</v>
      </c>
      <c r="B42" s="505" t="s">
        <v>198</v>
      </c>
      <c r="C42" s="626" t="s">
        <v>199</v>
      </c>
      <c r="D42" s="323">
        <v>27</v>
      </c>
      <c r="E42" s="505">
        <v>32</v>
      </c>
      <c r="F42" s="505">
        <v>29</v>
      </c>
      <c r="G42" s="505">
        <v>3</v>
      </c>
      <c r="H42" s="505">
        <v>0</v>
      </c>
      <c r="I42" s="505">
        <v>0</v>
      </c>
      <c r="J42" s="505">
        <v>0</v>
      </c>
      <c r="K42" s="505">
        <v>0</v>
      </c>
      <c r="L42" s="505">
        <v>0</v>
      </c>
      <c r="M42" s="505">
        <v>0</v>
      </c>
      <c r="N42" s="505">
        <v>0</v>
      </c>
      <c r="O42" s="505">
        <v>32</v>
      </c>
      <c r="P42" s="505">
        <v>0</v>
      </c>
      <c r="Q42" s="505"/>
      <c r="R42" s="505"/>
      <c r="S42" s="505">
        <v>32</v>
      </c>
      <c r="T42" s="505">
        <v>29</v>
      </c>
      <c r="U42" s="505">
        <v>3</v>
      </c>
      <c r="V42" s="505">
        <v>0</v>
      </c>
      <c r="W42" s="505"/>
      <c r="X42" s="505"/>
      <c r="Y42" s="505">
        <v>32</v>
      </c>
      <c r="Z42" s="505"/>
      <c r="AA42" s="505"/>
      <c r="AB42" s="505"/>
      <c r="AC42" s="520"/>
      <c r="AD42" s="520"/>
      <c r="AE42" s="521">
        <f t="shared" si="0"/>
        <v>0</v>
      </c>
      <c r="AF42" s="521">
        <f t="shared" si="1"/>
        <v>0</v>
      </c>
      <c r="AG42" s="521">
        <f t="shared" si="2"/>
        <v>0</v>
      </c>
      <c r="AH42" s="521">
        <f t="shared" si="3"/>
        <v>0</v>
      </c>
      <c r="AI42" s="521">
        <f t="shared" si="4"/>
        <v>0</v>
      </c>
      <c r="AJ42" s="521">
        <f t="shared" si="5"/>
        <v>0</v>
      </c>
      <c r="AK42" s="521">
        <f t="shared" si="6"/>
        <v>0</v>
      </c>
      <c r="AL42" s="521">
        <f t="shared" si="7"/>
        <v>0</v>
      </c>
      <c r="AM42" s="521">
        <f t="shared" si="8"/>
        <v>0</v>
      </c>
    </row>
    <row r="43" spans="1:39" s="49" customFormat="1" ht="15.75" customHeight="1">
      <c r="A43" s="505" t="s">
        <v>154</v>
      </c>
      <c r="B43" s="505" t="s">
        <v>200</v>
      </c>
      <c r="C43" s="626" t="s">
        <v>201</v>
      </c>
      <c r="D43" s="324">
        <v>28</v>
      </c>
      <c r="E43" s="505">
        <v>23</v>
      </c>
      <c r="F43" s="505">
        <v>9</v>
      </c>
      <c r="G43" s="505">
        <v>14</v>
      </c>
      <c r="H43" s="505">
        <v>0</v>
      </c>
      <c r="I43" s="505">
        <v>0</v>
      </c>
      <c r="J43" s="505">
        <v>0</v>
      </c>
      <c r="K43" s="505">
        <v>0</v>
      </c>
      <c r="L43" s="505">
        <v>0</v>
      </c>
      <c r="M43" s="505">
        <v>0</v>
      </c>
      <c r="N43" s="505">
        <v>0</v>
      </c>
      <c r="O43" s="505">
        <v>23</v>
      </c>
      <c r="P43" s="505">
        <v>23</v>
      </c>
      <c r="Q43" s="505">
        <v>9</v>
      </c>
      <c r="R43" s="505">
        <v>14</v>
      </c>
      <c r="S43" s="505">
        <v>0</v>
      </c>
      <c r="T43" s="505">
        <v>0</v>
      </c>
      <c r="U43" s="505">
        <v>0</v>
      </c>
      <c r="V43" s="505">
        <v>0</v>
      </c>
      <c r="W43" s="505"/>
      <c r="X43" s="505"/>
      <c r="Y43" s="505">
        <v>23</v>
      </c>
      <c r="Z43" s="505"/>
      <c r="AA43" s="505"/>
      <c r="AB43" s="505"/>
      <c r="AC43" s="520"/>
      <c r="AD43" s="520"/>
      <c r="AE43" s="521">
        <f t="shared" si="0"/>
        <v>0</v>
      </c>
      <c r="AF43" s="521">
        <f t="shared" si="1"/>
        <v>0</v>
      </c>
      <c r="AG43" s="521">
        <f t="shared" si="2"/>
        <v>0</v>
      </c>
      <c r="AH43" s="521">
        <f t="shared" si="3"/>
        <v>0</v>
      </c>
      <c r="AI43" s="521">
        <f t="shared" si="4"/>
        <v>0</v>
      </c>
      <c r="AJ43" s="521">
        <f t="shared" si="5"/>
        <v>0</v>
      </c>
      <c r="AK43" s="521">
        <f t="shared" si="6"/>
        <v>0</v>
      </c>
      <c r="AL43" s="521">
        <f t="shared" si="7"/>
        <v>0</v>
      </c>
      <c r="AM43" s="521">
        <f t="shared" si="8"/>
        <v>0</v>
      </c>
    </row>
    <row r="44" spans="1:39" s="49" customFormat="1" ht="15.75" customHeight="1">
      <c r="A44" s="505" t="s">
        <v>173</v>
      </c>
      <c r="B44" s="505" t="s">
        <v>202</v>
      </c>
      <c r="C44" s="626" t="s">
        <v>203</v>
      </c>
      <c r="D44" s="323">
        <v>29</v>
      </c>
      <c r="E44" s="505">
        <v>9</v>
      </c>
      <c r="F44" s="505">
        <v>0</v>
      </c>
      <c r="G44" s="505">
        <v>9</v>
      </c>
      <c r="H44" s="505">
        <v>9</v>
      </c>
      <c r="I44" s="505">
        <v>9</v>
      </c>
      <c r="J44" s="505">
        <v>0</v>
      </c>
      <c r="K44" s="505">
        <v>9</v>
      </c>
      <c r="L44" s="505">
        <v>0</v>
      </c>
      <c r="M44" s="505">
        <v>0</v>
      </c>
      <c r="N44" s="505">
        <v>0</v>
      </c>
      <c r="O44" s="505">
        <v>0</v>
      </c>
      <c r="P44" s="505">
        <v>0</v>
      </c>
      <c r="Q44" s="505"/>
      <c r="R44" s="505"/>
      <c r="S44" s="505">
        <v>0</v>
      </c>
      <c r="T44" s="505">
        <v>0</v>
      </c>
      <c r="U44" s="505">
        <v>0</v>
      </c>
      <c r="V44" s="505">
        <v>0</v>
      </c>
      <c r="W44" s="505"/>
      <c r="X44" s="505"/>
      <c r="Y44" s="505">
        <v>9</v>
      </c>
      <c r="Z44" s="505"/>
      <c r="AA44" s="505"/>
      <c r="AB44" s="505"/>
      <c r="AC44" s="520"/>
      <c r="AD44" s="520"/>
      <c r="AE44" s="521">
        <f t="shared" si="0"/>
        <v>0</v>
      </c>
      <c r="AF44" s="521">
        <f t="shared" si="1"/>
        <v>0</v>
      </c>
      <c r="AG44" s="521">
        <f t="shared" si="2"/>
        <v>0</v>
      </c>
      <c r="AH44" s="521">
        <f t="shared" si="3"/>
        <v>0</v>
      </c>
      <c r="AI44" s="521">
        <f t="shared" si="4"/>
        <v>0</v>
      </c>
      <c r="AJ44" s="521">
        <f t="shared" si="5"/>
        <v>0</v>
      </c>
      <c r="AK44" s="521">
        <f t="shared" si="6"/>
        <v>0</v>
      </c>
      <c r="AL44" s="521">
        <f t="shared" si="7"/>
        <v>0</v>
      </c>
      <c r="AM44" s="521">
        <f t="shared" si="8"/>
        <v>0</v>
      </c>
    </row>
    <row r="45" spans="1:39" s="49" customFormat="1" ht="15.75" customHeight="1">
      <c r="A45" s="505" t="s">
        <v>154</v>
      </c>
      <c r="B45" s="505" t="s">
        <v>204</v>
      </c>
      <c r="C45" s="626" t="s">
        <v>205</v>
      </c>
      <c r="D45" s="324">
        <v>30</v>
      </c>
      <c r="E45" s="506">
        <v>247</v>
      </c>
      <c r="F45" s="506">
        <v>12</v>
      </c>
      <c r="G45" s="506">
        <v>235</v>
      </c>
      <c r="H45" s="506">
        <v>0</v>
      </c>
      <c r="I45" s="506">
        <v>0</v>
      </c>
      <c r="J45" s="506">
        <v>0</v>
      </c>
      <c r="K45" s="506">
        <v>0</v>
      </c>
      <c r="L45" s="506">
        <v>0</v>
      </c>
      <c r="M45" s="506">
        <v>0</v>
      </c>
      <c r="N45" s="506">
        <v>0</v>
      </c>
      <c r="O45" s="506">
        <v>247</v>
      </c>
      <c r="P45" s="506">
        <v>30</v>
      </c>
      <c r="Q45" s="506">
        <v>1</v>
      </c>
      <c r="R45" s="506">
        <v>29</v>
      </c>
      <c r="S45" s="506">
        <v>217</v>
      </c>
      <c r="T45" s="506">
        <v>11</v>
      </c>
      <c r="U45" s="506">
        <v>206</v>
      </c>
      <c r="V45" s="506">
        <v>0</v>
      </c>
      <c r="W45" s="506">
        <v>0</v>
      </c>
      <c r="X45" s="506">
        <v>0</v>
      </c>
      <c r="Y45" s="506">
        <v>247</v>
      </c>
      <c r="Z45" s="506">
        <v>0</v>
      </c>
      <c r="AA45" s="506">
        <v>0</v>
      </c>
      <c r="AB45" s="506">
        <v>0</v>
      </c>
      <c r="AC45" s="520"/>
      <c r="AD45" s="520"/>
      <c r="AE45" s="521">
        <f t="shared" si="0"/>
        <v>0</v>
      </c>
      <c r="AF45" s="521">
        <f t="shared" si="1"/>
        <v>0</v>
      </c>
      <c r="AG45" s="521">
        <f t="shared" si="2"/>
        <v>0</v>
      </c>
      <c r="AH45" s="521">
        <f t="shared" si="3"/>
        <v>0</v>
      </c>
      <c r="AI45" s="521">
        <f t="shared" si="4"/>
        <v>0</v>
      </c>
      <c r="AJ45" s="521">
        <f t="shared" si="5"/>
        <v>0</v>
      </c>
      <c r="AK45" s="521">
        <f t="shared" si="6"/>
        <v>0</v>
      </c>
      <c r="AL45" s="521">
        <f t="shared" si="7"/>
        <v>0</v>
      </c>
      <c r="AM45" s="521">
        <f t="shared" si="8"/>
        <v>0</v>
      </c>
    </row>
    <row r="46" spans="1:39" s="49" customFormat="1" ht="15.75" customHeight="1">
      <c r="A46" s="505" t="s">
        <v>154</v>
      </c>
      <c r="B46" s="505" t="s">
        <v>202</v>
      </c>
      <c r="C46" s="626" t="s">
        <v>206</v>
      </c>
      <c r="D46" s="323">
        <v>31</v>
      </c>
      <c r="E46" s="506">
        <v>62</v>
      </c>
      <c r="F46" s="506">
        <v>2</v>
      </c>
      <c r="G46" s="506">
        <v>60</v>
      </c>
      <c r="H46" s="506">
        <v>62</v>
      </c>
      <c r="I46" s="506">
        <v>26</v>
      </c>
      <c r="J46" s="506">
        <v>1</v>
      </c>
      <c r="K46" s="506">
        <v>25</v>
      </c>
      <c r="L46" s="506">
        <v>36</v>
      </c>
      <c r="M46" s="506">
        <v>1</v>
      </c>
      <c r="N46" s="506">
        <v>35</v>
      </c>
      <c r="O46" s="506">
        <v>0</v>
      </c>
      <c r="P46" s="506">
        <v>0</v>
      </c>
      <c r="Q46" s="506">
        <v>0</v>
      </c>
      <c r="R46" s="506">
        <v>0</v>
      </c>
      <c r="S46" s="506">
        <v>0</v>
      </c>
      <c r="T46" s="506">
        <v>0</v>
      </c>
      <c r="U46" s="506">
        <v>0</v>
      </c>
      <c r="V46" s="506">
        <v>0</v>
      </c>
      <c r="W46" s="506">
        <v>0</v>
      </c>
      <c r="X46" s="506">
        <v>0</v>
      </c>
      <c r="Y46" s="506">
        <v>62</v>
      </c>
      <c r="Z46" s="506">
        <v>0</v>
      </c>
      <c r="AA46" s="506">
        <v>0</v>
      </c>
      <c r="AB46" s="506">
        <v>0</v>
      </c>
      <c r="AC46" s="520"/>
      <c r="AD46" s="520"/>
      <c r="AE46" s="521">
        <f t="shared" si="0"/>
        <v>0</v>
      </c>
      <c r="AF46" s="521">
        <f t="shared" si="1"/>
        <v>0</v>
      </c>
      <c r="AG46" s="521">
        <f t="shared" si="2"/>
        <v>0</v>
      </c>
      <c r="AH46" s="521">
        <f t="shared" si="3"/>
        <v>0</v>
      </c>
      <c r="AI46" s="521">
        <f t="shared" si="4"/>
        <v>0</v>
      </c>
      <c r="AJ46" s="521">
        <f t="shared" si="5"/>
        <v>0</v>
      </c>
      <c r="AK46" s="521">
        <f t="shared" si="6"/>
        <v>0</v>
      </c>
      <c r="AL46" s="521">
        <f t="shared" si="7"/>
        <v>0</v>
      </c>
      <c r="AM46" s="521">
        <f t="shared" si="8"/>
        <v>0</v>
      </c>
    </row>
    <row r="47" spans="1:39" s="49" customFormat="1" ht="15.75" customHeight="1">
      <c r="A47" s="505" t="s">
        <v>154</v>
      </c>
      <c r="B47" s="505" t="s">
        <v>207</v>
      </c>
      <c r="C47" s="626" t="s">
        <v>208</v>
      </c>
      <c r="D47" s="324">
        <v>32</v>
      </c>
      <c r="E47" s="506">
        <v>1345</v>
      </c>
      <c r="F47" s="506">
        <v>751</v>
      </c>
      <c r="G47" s="506">
        <v>594</v>
      </c>
      <c r="H47" s="506">
        <v>0</v>
      </c>
      <c r="I47" s="506">
        <v>0</v>
      </c>
      <c r="J47" s="506">
        <v>0</v>
      </c>
      <c r="K47" s="506">
        <v>0</v>
      </c>
      <c r="L47" s="506">
        <v>0</v>
      </c>
      <c r="M47" s="506">
        <v>0</v>
      </c>
      <c r="N47" s="506">
        <v>0</v>
      </c>
      <c r="O47" s="506">
        <v>1345</v>
      </c>
      <c r="P47" s="506">
        <v>0</v>
      </c>
      <c r="Q47" s="506">
        <v>0</v>
      </c>
      <c r="R47" s="506">
        <v>0</v>
      </c>
      <c r="S47" s="506">
        <v>1345</v>
      </c>
      <c r="T47" s="506">
        <v>751</v>
      </c>
      <c r="U47" s="506">
        <v>594</v>
      </c>
      <c r="V47" s="506">
        <v>0</v>
      </c>
      <c r="W47" s="506">
        <v>0</v>
      </c>
      <c r="X47" s="506">
        <v>0</v>
      </c>
      <c r="Y47" s="506">
        <v>1345</v>
      </c>
      <c r="Z47" s="506">
        <v>0</v>
      </c>
      <c r="AA47" s="506">
        <v>0</v>
      </c>
      <c r="AB47" s="506">
        <v>0</v>
      </c>
      <c r="AC47" s="520"/>
      <c r="AD47" s="520"/>
      <c r="AE47" s="521">
        <f t="shared" si="0"/>
        <v>0</v>
      </c>
      <c r="AF47" s="521">
        <f t="shared" si="1"/>
        <v>0</v>
      </c>
      <c r="AG47" s="521">
        <f t="shared" si="2"/>
        <v>0</v>
      </c>
      <c r="AH47" s="521">
        <f t="shared" si="3"/>
        <v>0</v>
      </c>
      <c r="AI47" s="521">
        <f t="shared" si="4"/>
        <v>0</v>
      </c>
      <c r="AJ47" s="521">
        <f t="shared" si="5"/>
        <v>0</v>
      </c>
      <c r="AK47" s="521">
        <f t="shared" si="6"/>
        <v>0</v>
      </c>
      <c r="AL47" s="521">
        <f t="shared" si="7"/>
        <v>0</v>
      </c>
      <c r="AM47" s="521">
        <f t="shared" si="8"/>
        <v>0</v>
      </c>
    </row>
    <row r="48" spans="1:39" s="49" customFormat="1" ht="15.75" customHeight="1">
      <c r="A48" s="505" t="s">
        <v>173</v>
      </c>
      <c r="B48" s="505" t="s">
        <v>209</v>
      </c>
      <c r="C48" s="626" t="s">
        <v>210</v>
      </c>
      <c r="D48" s="323">
        <v>33</v>
      </c>
      <c r="E48" s="505">
        <v>31</v>
      </c>
      <c r="F48" s="505">
        <v>20</v>
      </c>
      <c r="G48" s="505">
        <v>11</v>
      </c>
      <c r="H48" s="505">
        <v>31</v>
      </c>
      <c r="I48" s="505">
        <v>0</v>
      </c>
      <c r="J48" s="505">
        <v>0</v>
      </c>
      <c r="K48" s="505">
        <v>0</v>
      </c>
      <c r="L48" s="505">
        <v>31</v>
      </c>
      <c r="M48" s="505">
        <v>20</v>
      </c>
      <c r="N48" s="505">
        <v>11</v>
      </c>
      <c r="O48" s="505">
        <v>0</v>
      </c>
      <c r="P48" s="505">
        <v>0</v>
      </c>
      <c r="Q48" s="505"/>
      <c r="R48" s="505"/>
      <c r="S48" s="505">
        <v>0</v>
      </c>
      <c r="T48" s="505">
        <v>0</v>
      </c>
      <c r="U48" s="505">
        <v>0</v>
      </c>
      <c r="V48" s="505">
        <v>0</v>
      </c>
      <c r="W48" s="505"/>
      <c r="X48" s="505"/>
      <c r="Y48" s="505">
        <v>31</v>
      </c>
      <c r="Z48" s="505"/>
      <c r="AA48" s="505"/>
      <c r="AB48" s="505"/>
      <c r="AC48" s="520"/>
      <c r="AD48" s="520"/>
      <c r="AE48" s="521">
        <f t="shared" si="0"/>
        <v>0</v>
      </c>
      <c r="AF48" s="521">
        <f t="shared" si="1"/>
        <v>0</v>
      </c>
      <c r="AG48" s="521">
        <f t="shared" si="2"/>
        <v>0</v>
      </c>
      <c r="AH48" s="521">
        <f t="shared" si="3"/>
        <v>0</v>
      </c>
      <c r="AI48" s="521">
        <f t="shared" si="4"/>
        <v>0</v>
      </c>
      <c r="AJ48" s="521">
        <f t="shared" si="5"/>
        <v>0</v>
      </c>
      <c r="AK48" s="521">
        <f t="shared" si="6"/>
        <v>0</v>
      </c>
      <c r="AL48" s="521">
        <f t="shared" si="7"/>
        <v>0</v>
      </c>
      <c r="AM48" s="521">
        <f t="shared" si="8"/>
        <v>0</v>
      </c>
    </row>
    <row r="49" spans="1:39" s="319" customFormat="1" ht="15.75" customHeight="1">
      <c r="A49" s="326" t="s">
        <v>154</v>
      </c>
      <c r="B49" s="505" t="s">
        <v>211</v>
      </c>
      <c r="C49" s="626" t="s">
        <v>212</v>
      </c>
      <c r="D49" s="324">
        <v>34</v>
      </c>
      <c r="E49" s="505">
        <v>52</v>
      </c>
      <c r="F49" s="505">
        <v>17</v>
      </c>
      <c r="G49" s="505">
        <v>35</v>
      </c>
      <c r="H49" s="505">
        <v>0</v>
      </c>
      <c r="I49" s="505">
        <v>0</v>
      </c>
      <c r="J49" s="505">
        <v>0</v>
      </c>
      <c r="K49" s="505">
        <v>0</v>
      </c>
      <c r="L49" s="505">
        <v>0</v>
      </c>
      <c r="M49" s="505">
        <v>0</v>
      </c>
      <c r="N49" s="505">
        <v>0</v>
      </c>
      <c r="O49" s="505">
        <v>52</v>
      </c>
      <c r="P49" s="505">
        <v>0</v>
      </c>
      <c r="Q49" s="505"/>
      <c r="R49" s="505"/>
      <c r="S49" s="505">
        <v>52</v>
      </c>
      <c r="T49" s="505">
        <v>17</v>
      </c>
      <c r="U49" s="505">
        <v>35</v>
      </c>
      <c r="V49" s="505">
        <v>0</v>
      </c>
      <c r="W49" s="505"/>
      <c r="X49" s="505"/>
      <c r="Y49" s="505">
        <v>52</v>
      </c>
      <c r="Z49" s="505"/>
      <c r="AA49" s="505"/>
      <c r="AB49" s="505"/>
      <c r="AC49" s="520"/>
      <c r="AD49" s="520"/>
      <c r="AE49" s="521">
        <f t="shared" si="0"/>
        <v>0</v>
      </c>
      <c r="AF49" s="521">
        <f t="shared" si="1"/>
        <v>0</v>
      </c>
      <c r="AG49" s="521">
        <f t="shared" si="2"/>
        <v>0</v>
      </c>
      <c r="AH49" s="521">
        <f t="shared" si="3"/>
        <v>0</v>
      </c>
      <c r="AI49" s="521">
        <f t="shared" si="4"/>
        <v>0</v>
      </c>
      <c r="AJ49" s="521">
        <f t="shared" si="5"/>
        <v>0</v>
      </c>
      <c r="AK49" s="521">
        <f t="shared" si="6"/>
        <v>0</v>
      </c>
      <c r="AL49" s="521">
        <f t="shared" si="7"/>
        <v>0</v>
      </c>
      <c r="AM49" s="521">
        <f t="shared" si="8"/>
        <v>0</v>
      </c>
    </row>
    <row r="50" spans="1:39" s="49" customFormat="1" ht="29.25" customHeight="1">
      <c r="A50" s="505" t="s">
        <v>154</v>
      </c>
      <c r="B50" s="505" t="s">
        <v>213</v>
      </c>
      <c r="C50" s="626" t="s">
        <v>214</v>
      </c>
      <c r="D50" s="323">
        <v>35</v>
      </c>
      <c r="E50" s="505">
        <v>9</v>
      </c>
      <c r="F50" s="505">
        <v>8</v>
      </c>
      <c r="G50" s="505">
        <v>1</v>
      </c>
      <c r="H50" s="505">
        <v>9</v>
      </c>
      <c r="I50" s="505">
        <v>9</v>
      </c>
      <c r="J50" s="505">
        <v>8</v>
      </c>
      <c r="K50" s="505">
        <v>1</v>
      </c>
      <c r="L50" s="505">
        <v>0</v>
      </c>
      <c r="M50" s="505">
        <v>0</v>
      </c>
      <c r="N50" s="505">
        <v>0</v>
      </c>
      <c r="O50" s="505">
        <v>0</v>
      </c>
      <c r="P50" s="505">
        <v>0</v>
      </c>
      <c r="Q50" s="505"/>
      <c r="R50" s="505"/>
      <c r="S50" s="505">
        <v>0</v>
      </c>
      <c r="T50" s="505">
        <v>0</v>
      </c>
      <c r="U50" s="505">
        <v>0</v>
      </c>
      <c r="V50" s="505">
        <v>0</v>
      </c>
      <c r="W50" s="505"/>
      <c r="X50" s="505"/>
      <c r="Y50" s="505">
        <v>9</v>
      </c>
      <c r="Z50" s="505"/>
      <c r="AA50" s="505"/>
      <c r="AB50" s="505"/>
      <c r="AC50" s="520"/>
      <c r="AD50" s="520"/>
      <c r="AE50" s="521">
        <f t="shared" si="0"/>
        <v>0</v>
      </c>
      <c r="AF50" s="521">
        <f t="shared" si="1"/>
        <v>0</v>
      </c>
      <c r="AG50" s="521">
        <f t="shared" si="2"/>
        <v>0</v>
      </c>
      <c r="AH50" s="521">
        <f t="shared" si="3"/>
        <v>0</v>
      </c>
      <c r="AI50" s="521">
        <f t="shared" si="4"/>
        <v>0</v>
      </c>
      <c r="AJ50" s="521">
        <f t="shared" si="5"/>
        <v>0</v>
      </c>
      <c r="AK50" s="521">
        <f t="shared" si="6"/>
        <v>0</v>
      </c>
      <c r="AL50" s="521">
        <f t="shared" si="7"/>
        <v>0</v>
      </c>
      <c r="AM50" s="521">
        <f t="shared" si="8"/>
        <v>0</v>
      </c>
    </row>
    <row r="51" spans="1:39" s="49" customFormat="1" ht="29.25" customHeight="1">
      <c r="A51" s="321" t="s">
        <v>215</v>
      </c>
      <c r="B51" s="321"/>
      <c r="C51" s="625"/>
      <c r="D51" s="322">
        <v>36</v>
      </c>
      <c r="E51" s="628">
        <v>232</v>
      </c>
      <c r="F51" s="628">
        <v>216</v>
      </c>
      <c r="G51" s="628">
        <v>16</v>
      </c>
      <c r="H51" s="628">
        <v>0</v>
      </c>
      <c r="I51" s="628">
        <v>0</v>
      </c>
      <c r="J51" s="628">
        <v>0</v>
      </c>
      <c r="K51" s="628">
        <v>0</v>
      </c>
      <c r="L51" s="628">
        <v>0</v>
      </c>
      <c r="M51" s="628">
        <v>0</v>
      </c>
      <c r="N51" s="628">
        <v>0</v>
      </c>
      <c r="O51" s="628">
        <v>232</v>
      </c>
      <c r="P51" s="628">
        <v>232</v>
      </c>
      <c r="Q51" s="628">
        <v>216</v>
      </c>
      <c r="R51" s="628">
        <v>16</v>
      </c>
      <c r="S51" s="628">
        <v>0</v>
      </c>
      <c r="T51" s="628">
        <v>0</v>
      </c>
      <c r="U51" s="628">
        <v>0</v>
      </c>
      <c r="V51" s="628">
        <v>0</v>
      </c>
      <c r="W51" s="628">
        <v>0</v>
      </c>
      <c r="X51" s="628">
        <v>0</v>
      </c>
      <c r="Y51" s="628">
        <v>232</v>
      </c>
      <c r="Z51" s="628">
        <v>0</v>
      </c>
      <c r="AA51" s="628">
        <v>0</v>
      </c>
      <c r="AB51" s="628">
        <v>0</v>
      </c>
      <c r="AC51" s="518"/>
      <c r="AD51" s="518"/>
      <c r="AE51" s="521">
        <f t="shared" si="0"/>
        <v>0</v>
      </c>
      <c r="AF51" s="521">
        <f t="shared" si="1"/>
        <v>0</v>
      </c>
      <c r="AG51" s="521">
        <f t="shared" si="2"/>
        <v>0</v>
      </c>
      <c r="AH51" s="521">
        <f t="shared" si="3"/>
        <v>0</v>
      </c>
      <c r="AI51" s="521">
        <f t="shared" si="4"/>
        <v>0</v>
      </c>
      <c r="AJ51" s="521">
        <f t="shared" si="5"/>
        <v>0</v>
      </c>
      <c r="AK51" s="521">
        <f t="shared" si="6"/>
        <v>0</v>
      </c>
      <c r="AL51" s="521">
        <f t="shared" si="7"/>
        <v>0</v>
      </c>
      <c r="AM51" s="521">
        <f t="shared" si="8"/>
        <v>0</v>
      </c>
    </row>
    <row r="52" spans="1:39" s="49" customFormat="1" ht="29.25" customHeight="1">
      <c r="A52" s="505" t="s">
        <v>216</v>
      </c>
      <c r="B52" s="505" t="s">
        <v>217</v>
      </c>
      <c r="C52" s="626" t="s">
        <v>218</v>
      </c>
      <c r="D52" s="323">
        <v>37</v>
      </c>
      <c r="E52" s="505">
        <v>14</v>
      </c>
      <c r="F52" s="505">
        <v>14</v>
      </c>
      <c r="G52" s="505">
        <v>0</v>
      </c>
      <c r="H52" s="505">
        <v>0</v>
      </c>
      <c r="I52" s="505">
        <v>0</v>
      </c>
      <c r="J52" s="505">
        <v>0</v>
      </c>
      <c r="K52" s="505">
        <v>0</v>
      </c>
      <c r="L52" s="505">
        <v>0</v>
      </c>
      <c r="M52" s="505">
        <v>0</v>
      </c>
      <c r="N52" s="505">
        <v>0</v>
      </c>
      <c r="O52" s="505">
        <v>14</v>
      </c>
      <c r="P52" s="505">
        <v>14</v>
      </c>
      <c r="Q52" s="505">
        <v>14</v>
      </c>
      <c r="R52" s="505"/>
      <c r="S52" s="505">
        <v>0</v>
      </c>
      <c r="T52" s="505">
        <v>0</v>
      </c>
      <c r="U52" s="505">
        <v>0</v>
      </c>
      <c r="V52" s="505">
        <v>0</v>
      </c>
      <c r="W52" s="505"/>
      <c r="X52" s="505"/>
      <c r="Y52" s="505">
        <v>14</v>
      </c>
      <c r="Z52" s="505"/>
      <c r="AA52" s="505"/>
      <c r="AB52" s="505"/>
      <c r="AC52" s="519"/>
      <c r="AD52" s="519"/>
      <c r="AE52" s="521">
        <f t="shared" si="0"/>
        <v>0</v>
      </c>
      <c r="AF52" s="521">
        <f t="shared" si="1"/>
        <v>0</v>
      </c>
      <c r="AG52" s="521">
        <f t="shared" si="2"/>
        <v>0</v>
      </c>
      <c r="AH52" s="521">
        <f t="shared" si="3"/>
        <v>0</v>
      </c>
      <c r="AI52" s="521">
        <f t="shared" si="4"/>
        <v>0</v>
      </c>
      <c r="AJ52" s="521">
        <f t="shared" si="5"/>
        <v>0</v>
      </c>
      <c r="AK52" s="521">
        <f t="shared" si="6"/>
        <v>0</v>
      </c>
      <c r="AL52" s="521">
        <f t="shared" si="7"/>
        <v>0</v>
      </c>
      <c r="AM52" s="521">
        <f t="shared" si="8"/>
        <v>0</v>
      </c>
    </row>
    <row r="53" spans="1:39" s="49" customFormat="1" ht="29.25" customHeight="1">
      <c r="A53" s="505" t="s">
        <v>216</v>
      </c>
      <c r="B53" s="505" t="s">
        <v>219</v>
      </c>
      <c r="C53" s="626" t="s">
        <v>220</v>
      </c>
      <c r="D53" s="324">
        <v>38</v>
      </c>
      <c r="E53" s="505">
        <v>14</v>
      </c>
      <c r="F53" s="505">
        <v>14</v>
      </c>
      <c r="G53" s="505">
        <v>0</v>
      </c>
      <c r="H53" s="505">
        <v>0</v>
      </c>
      <c r="I53" s="505">
        <v>0</v>
      </c>
      <c r="J53" s="505">
        <v>0</v>
      </c>
      <c r="K53" s="505">
        <v>0</v>
      </c>
      <c r="L53" s="505">
        <v>0</v>
      </c>
      <c r="M53" s="505">
        <v>0</v>
      </c>
      <c r="N53" s="505">
        <v>0</v>
      </c>
      <c r="O53" s="505">
        <v>14</v>
      </c>
      <c r="P53" s="505">
        <v>14</v>
      </c>
      <c r="Q53" s="505">
        <v>14</v>
      </c>
      <c r="R53" s="505"/>
      <c r="S53" s="505">
        <v>0</v>
      </c>
      <c r="T53" s="505">
        <v>0</v>
      </c>
      <c r="U53" s="505">
        <v>0</v>
      </c>
      <c r="V53" s="505">
        <v>0</v>
      </c>
      <c r="W53" s="505"/>
      <c r="X53" s="505"/>
      <c r="Y53" s="505">
        <v>14</v>
      </c>
      <c r="Z53" s="505"/>
      <c r="AA53" s="505"/>
      <c r="AB53" s="505"/>
      <c r="AC53" s="519"/>
      <c r="AD53" s="519"/>
      <c r="AE53" s="521">
        <f t="shared" si="0"/>
        <v>0</v>
      </c>
      <c r="AF53" s="521">
        <f t="shared" si="1"/>
        <v>0</v>
      </c>
      <c r="AG53" s="521">
        <f t="shared" si="2"/>
        <v>0</v>
      </c>
      <c r="AH53" s="521">
        <f t="shared" si="3"/>
        <v>0</v>
      </c>
      <c r="AI53" s="521">
        <f t="shared" si="4"/>
        <v>0</v>
      </c>
      <c r="AJ53" s="521">
        <f t="shared" si="5"/>
        <v>0</v>
      </c>
      <c r="AK53" s="521">
        <f t="shared" si="6"/>
        <v>0</v>
      </c>
      <c r="AL53" s="521">
        <f t="shared" si="7"/>
        <v>0</v>
      </c>
      <c r="AM53" s="521">
        <f t="shared" si="8"/>
        <v>0</v>
      </c>
    </row>
    <row r="54" spans="1:39" s="49" customFormat="1" ht="29.25" customHeight="1">
      <c r="A54" s="505" t="s">
        <v>216</v>
      </c>
      <c r="B54" s="505" t="s">
        <v>221</v>
      </c>
      <c r="C54" s="626" t="s">
        <v>222</v>
      </c>
      <c r="D54" s="323">
        <v>39</v>
      </c>
      <c r="E54" s="505">
        <v>17</v>
      </c>
      <c r="F54" s="505">
        <v>17</v>
      </c>
      <c r="G54" s="505">
        <v>0</v>
      </c>
      <c r="H54" s="505">
        <v>0</v>
      </c>
      <c r="I54" s="505">
        <v>0</v>
      </c>
      <c r="J54" s="505">
        <v>0</v>
      </c>
      <c r="K54" s="505">
        <v>0</v>
      </c>
      <c r="L54" s="505">
        <v>0</v>
      </c>
      <c r="M54" s="505">
        <v>0</v>
      </c>
      <c r="N54" s="505">
        <v>0</v>
      </c>
      <c r="O54" s="505">
        <v>17</v>
      </c>
      <c r="P54" s="505">
        <v>17</v>
      </c>
      <c r="Q54" s="505">
        <v>17</v>
      </c>
      <c r="R54" s="505"/>
      <c r="S54" s="505">
        <v>0</v>
      </c>
      <c r="T54" s="505">
        <v>0</v>
      </c>
      <c r="U54" s="505">
        <v>0</v>
      </c>
      <c r="V54" s="505">
        <v>0</v>
      </c>
      <c r="W54" s="505"/>
      <c r="X54" s="505"/>
      <c r="Y54" s="505">
        <v>17</v>
      </c>
      <c r="Z54" s="505"/>
      <c r="AA54" s="505"/>
      <c r="AB54" s="505"/>
      <c r="AC54" s="519"/>
      <c r="AD54" s="519"/>
      <c r="AE54" s="521">
        <f t="shared" si="0"/>
        <v>0</v>
      </c>
      <c r="AF54" s="521">
        <f t="shared" si="1"/>
        <v>0</v>
      </c>
      <c r="AG54" s="521">
        <f t="shared" si="2"/>
        <v>0</v>
      </c>
      <c r="AH54" s="521">
        <f t="shared" si="3"/>
        <v>0</v>
      </c>
      <c r="AI54" s="521">
        <f t="shared" si="4"/>
        <v>0</v>
      </c>
      <c r="AJ54" s="521">
        <f t="shared" si="5"/>
        <v>0</v>
      </c>
      <c r="AK54" s="521">
        <f t="shared" si="6"/>
        <v>0</v>
      </c>
      <c r="AL54" s="521">
        <f t="shared" si="7"/>
        <v>0</v>
      </c>
      <c r="AM54" s="521">
        <f t="shared" si="8"/>
        <v>0</v>
      </c>
    </row>
    <row r="55" spans="1:39" s="49" customFormat="1" ht="29.25" customHeight="1">
      <c r="A55" s="505" t="s">
        <v>216</v>
      </c>
      <c r="B55" s="505" t="s">
        <v>223</v>
      </c>
      <c r="C55" s="626" t="s">
        <v>224</v>
      </c>
      <c r="D55" s="324">
        <v>40</v>
      </c>
      <c r="E55" s="505">
        <v>16</v>
      </c>
      <c r="F55" s="505">
        <v>16</v>
      </c>
      <c r="G55" s="505">
        <v>0</v>
      </c>
      <c r="H55" s="505">
        <v>0</v>
      </c>
      <c r="I55" s="505">
        <v>0</v>
      </c>
      <c r="J55" s="505">
        <v>0</v>
      </c>
      <c r="K55" s="505">
        <v>0</v>
      </c>
      <c r="L55" s="505">
        <v>0</v>
      </c>
      <c r="M55" s="505">
        <v>0</v>
      </c>
      <c r="N55" s="505">
        <v>0</v>
      </c>
      <c r="O55" s="505">
        <v>16</v>
      </c>
      <c r="P55" s="505">
        <v>16</v>
      </c>
      <c r="Q55" s="505">
        <v>16</v>
      </c>
      <c r="R55" s="505"/>
      <c r="S55" s="505">
        <v>0</v>
      </c>
      <c r="T55" s="505">
        <v>0</v>
      </c>
      <c r="U55" s="505">
        <v>0</v>
      </c>
      <c r="V55" s="505">
        <v>0</v>
      </c>
      <c r="W55" s="505"/>
      <c r="X55" s="505"/>
      <c r="Y55" s="505">
        <v>16</v>
      </c>
      <c r="Z55" s="505"/>
      <c r="AA55" s="505"/>
      <c r="AB55" s="505"/>
      <c r="AC55" s="519"/>
      <c r="AD55" s="519"/>
      <c r="AE55" s="521">
        <f t="shared" si="0"/>
        <v>0</v>
      </c>
      <c r="AF55" s="521">
        <f t="shared" si="1"/>
        <v>0</v>
      </c>
      <c r="AG55" s="521">
        <f t="shared" si="2"/>
        <v>0</v>
      </c>
      <c r="AH55" s="521">
        <f t="shared" si="3"/>
        <v>0</v>
      </c>
      <c r="AI55" s="521">
        <f t="shared" si="4"/>
        <v>0</v>
      </c>
      <c r="AJ55" s="521">
        <f t="shared" si="5"/>
        <v>0</v>
      </c>
      <c r="AK55" s="521">
        <f t="shared" si="6"/>
        <v>0</v>
      </c>
      <c r="AL55" s="521">
        <f t="shared" si="7"/>
        <v>0</v>
      </c>
      <c r="AM55" s="521">
        <f t="shared" si="8"/>
        <v>0</v>
      </c>
    </row>
    <row r="56" spans="1:39" s="49" customFormat="1" ht="29.25" customHeight="1">
      <c r="A56" s="505" t="s">
        <v>216</v>
      </c>
      <c r="B56" s="505" t="s">
        <v>225</v>
      </c>
      <c r="C56" s="626" t="s">
        <v>226</v>
      </c>
      <c r="D56" s="323">
        <v>41</v>
      </c>
      <c r="E56" s="505">
        <v>15</v>
      </c>
      <c r="F56" s="505">
        <v>15</v>
      </c>
      <c r="G56" s="505">
        <v>0</v>
      </c>
      <c r="H56" s="505">
        <v>0</v>
      </c>
      <c r="I56" s="505">
        <v>0</v>
      </c>
      <c r="J56" s="505">
        <v>0</v>
      </c>
      <c r="K56" s="505">
        <v>0</v>
      </c>
      <c r="L56" s="505">
        <v>0</v>
      </c>
      <c r="M56" s="505">
        <v>0</v>
      </c>
      <c r="N56" s="505">
        <v>0</v>
      </c>
      <c r="O56" s="505">
        <v>15</v>
      </c>
      <c r="P56" s="505">
        <v>15</v>
      </c>
      <c r="Q56" s="505">
        <v>15</v>
      </c>
      <c r="R56" s="505"/>
      <c r="S56" s="505">
        <v>0</v>
      </c>
      <c r="T56" s="505">
        <v>0</v>
      </c>
      <c r="U56" s="505">
        <v>0</v>
      </c>
      <c r="V56" s="505">
        <v>0</v>
      </c>
      <c r="W56" s="505"/>
      <c r="X56" s="505"/>
      <c r="Y56" s="505">
        <v>15</v>
      </c>
      <c r="Z56" s="505"/>
      <c r="AA56" s="505"/>
      <c r="AB56" s="505"/>
      <c r="AC56" s="519"/>
      <c r="AD56" s="519"/>
      <c r="AE56" s="521">
        <f t="shared" si="0"/>
        <v>0</v>
      </c>
      <c r="AF56" s="521">
        <f t="shared" si="1"/>
        <v>0</v>
      </c>
      <c r="AG56" s="521">
        <f t="shared" si="2"/>
        <v>0</v>
      </c>
      <c r="AH56" s="521">
        <f t="shared" si="3"/>
        <v>0</v>
      </c>
      <c r="AI56" s="521">
        <f t="shared" si="4"/>
        <v>0</v>
      </c>
      <c r="AJ56" s="521">
        <f t="shared" si="5"/>
        <v>0</v>
      </c>
      <c r="AK56" s="521">
        <f t="shared" si="6"/>
        <v>0</v>
      </c>
      <c r="AL56" s="521">
        <f t="shared" si="7"/>
        <v>0</v>
      </c>
      <c r="AM56" s="521">
        <f t="shared" si="8"/>
        <v>0</v>
      </c>
    </row>
    <row r="57" spans="1:39" s="49" customFormat="1" ht="29.25" customHeight="1">
      <c r="A57" s="505" t="s">
        <v>216</v>
      </c>
      <c r="B57" s="505" t="s">
        <v>227</v>
      </c>
      <c r="C57" s="626" t="s">
        <v>228</v>
      </c>
      <c r="D57" s="324">
        <v>42</v>
      </c>
      <c r="E57" s="505">
        <v>19</v>
      </c>
      <c r="F57" s="505">
        <v>19</v>
      </c>
      <c r="G57" s="505">
        <v>0</v>
      </c>
      <c r="H57" s="505">
        <v>0</v>
      </c>
      <c r="I57" s="505">
        <v>0</v>
      </c>
      <c r="J57" s="505">
        <v>0</v>
      </c>
      <c r="K57" s="505">
        <v>0</v>
      </c>
      <c r="L57" s="505">
        <v>0</v>
      </c>
      <c r="M57" s="505">
        <v>0</v>
      </c>
      <c r="N57" s="505">
        <v>0</v>
      </c>
      <c r="O57" s="505">
        <v>19</v>
      </c>
      <c r="P57" s="505">
        <v>19</v>
      </c>
      <c r="Q57" s="505">
        <v>19</v>
      </c>
      <c r="R57" s="505"/>
      <c r="S57" s="505">
        <v>0</v>
      </c>
      <c r="T57" s="505">
        <v>0</v>
      </c>
      <c r="U57" s="505">
        <v>0</v>
      </c>
      <c r="V57" s="505">
        <v>0</v>
      </c>
      <c r="W57" s="505"/>
      <c r="X57" s="505"/>
      <c r="Y57" s="505">
        <v>19</v>
      </c>
      <c r="Z57" s="505"/>
      <c r="AA57" s="505"/>
      <c r="AB57" s="505"/>
      <c r="AC57" s="519"/>
      <c r="AD57" s="519"/>
      <c r="AE57" s="521">
        <f t="shared" si="0"/>
        <v>0</v>
      </c>
      <c r="AF57" s="521">
        <f t="shared" si="1"/>
        <v>0</v>
      </c>
      <c r="AG57" s="521">
        <f t="shared" si="2"/>
        <v>0</v>
      </c>
      <c r="AH57" s="521">
        <f t="shared" si="3"/>
        <v>0</v>
      </c>
      <c r="AI57" s="521">
        <f t="shared" si="4"/>
        <v>0</v>
      </c>
      <c r="AJ57" s="521">
        <f t="shared" si="5"/>
        <v>0</v>
      </c>
      <c r="AK57" s="521">
        <f t="shared" si="6"/>
        <v>0</v>
      </c>
      <c r="AL57" s="521">
        <f t="shared" si="7"/>
        <v>0</v>
      </c>
      <c r="AM57" s="521">
        <f t="shared" si="8"/>
        <v>0</v>
      </c>
    </row>
    <row r="58" spans="1:39" s="49" customFormat="1" ht="29.25" customHeight="1">
      <c r="A58" s="505" t="s">
        <v>216</v>
      </c>
      <c r="B58" s="505" t="s">
        <v>229</v>
      </c>
      <c r="C58" s="626" t="s">
        <v>230</v>
      </c>
      <c r="D58" s="323">
        <v>43</v>
      </c>
      <c r="E58" s="505">
        <v>20</v>
      </c>
      <c r="F58" s="505">
        <v>20</v>
      </c>
      <c r="G58" s="505">
        <v>0</v>
      </c>
      <c r="H58" s="505">
        <v>0</v>
      </c>
      <c r="I58" s="505">
        <v>0</v>
      </c>
      <c r="J58" s="505">
        <v>0</v>
      </c>
      <c r="K58" s="505">
        <v>0</v>
      </c>
      <c r="L58" s="505">
        <v>0</v>
      </c>
      <c r="M58" s="505">
        <v>0</v>
      </c>
      <c r="N58" s="505">
        <v>0</v>
      </c>
      <c r="O58" s="505">
        <v>20</v>
      </c>
      <c r="P58" s="505">
        <v>20</v>
      </c>
      <c r="Q58" s="505">
        <v>20</v>
      </c>
      <c r="R58" s="505"/>
      <c r="S58" s="505">
        <v>0</v>
      </c>
      <c r="T58" s="505">
        <v>0</v>
      </c>
      <c r="U58" s="505">
        <v>0</v>
      </c>
      <c r="V58" s="505">
        <v>0</v>
      </c>
      <c r="W58" s="505"/>
      <c r="X58" s="505"/>
      <c r="Y58" s="505">
        <v>20</v>
      </c>
      <c r="Z58" s="505"/>
      <c r="AA58" s="505"/>
      <c r="AB58" s="505"/>
      <c r="AC58" s="519"/>
      <c r="AD58" s="519"/>
      <c r="AE58" s="521">
        <f t="shared" si="0"/>
        <v>0</v>
      </c>
      <c r="AF58" s="521">
        <f t="shared" si="1"/>
        <v>0</v>
      </c>
      <c r="AG58" s="521">
        <f t="shared" si="2"/>
        <v>0</v>
      </c>
      <c r="AH58" s="521">
        <f t="shared" si="3"/>
        <v>0</v>
      </c>
      <c r="AI58" s="521">
        <f t="shared" si="4"/>
        <v>0</v>
      </c>
      <c r="AJ58" s="521">
        <f t="shared" si="5"/>
        <v>0</v>
      </c>
      <c r="AK58" s="521">
        <f t="shared" si="6"/>
        <v>0</v>
      </c>
      <c r="AL58" s="521">
        <f t="shared" si="7"/>
        <v>0</v>
      </c>
      <c r="AM58" s="521">
        <f t="shared" si="8"/>
        <v>0</v>
      </c>
    </row>
    <row r="59" spans="1:39" s="49" customFormat="1" ht="29.25" customHeight="1">
      <c r="A59" s="505" t="s">
        <v>216</v>
      </c>
      <c r="B59" s="505" t="s">
        <v>231</v>
      </c>
      <c r="C59" s="626" t="s">
        <v>232</v>
      </c>
      <c r="D59" s="324">
        <v>44</v>
      </c>
      <c r="E59" s="505">
        <v>20</v>
      </c>
      <c r="F59" s="505">
        <v>20</v>
      </c>
      <c r="G59" s="505">
        <v>0</v>
      </c>
      <c r="H59" s="505">
        <v>0</v>
      </c>
      <c r="I59" s="505">
        <v>0</v>
      </c>
      <c r="J59" s="505">
        <v>0</v>
      </c>
      <c r="K59" s="505">
        <v>0</v>
      </c>
      <c r="L59" s="505">
        <v>0</v>
      </c>
      <c r="M59" s="505">
        <v>0</v>
      </c>
      <c r="N59" s="505">
        <v>0</v>
      </c>
      <c r="O59" s="505">
        <v>20</v>
      </c>
      <c r="P59" s="505">
        <v>20</v>
      </c>
      <c r="Q59" s="505">
        <v>20</v>
      </c>
      <c r="R59" s="505"/>
      <c r="S59" s="505">
        <v>0</v>
      </c>
      <c r="T59" s="505">
        <v>0</v>
      </c>
      <c r="U59" s="505">
        <v>0</v>
      </c>
      <c r="V59" s="505">
        <v>0</v>
      </c>
      <c r="W59" s="505"/>
      <c r="X59" s="505"/>
      <c r="Y59" s="505">
        <v>20</v>
      </c>
      <c r="Z59" s="505"/>
      <c r="AA59" s="505"/>
      <c r="AB59" s="505"/>
      <c r="AC59" s="519"/>
      <c r="AD59" s="519"/>
      <c r="AE59" s="521">
        <f t="shared" si="0"/>
        <v>0</v>
      </c>
      <c r="AF59" s="521">
        <f t="shared" si="1"/>
        <v>0</v>
      </c>
      <c r="AG59" s="521">
        <f t="shared" si="2"/>
        <v>0</v>
      </c>
      <c r="AH59" s="521">
        <f t="shared" si="3"/>
        <v>0</v>
      </c>
      <c r="AI59" s="521">
        <f t="shared" si="4"/>
        <v>0</v>
      </c>
      <c r="AJ59" s="521">
        <f t="shared" si="5"/>
        <v>0</v>
      </c>
      <c r="AK59" s="521">
        <f t="shared" si="6"/>
        <v>0</v>
      </c>
      <c r="AL59" s="521">
        <f t="shared" si="7"/>
        <v>0</v>
      </c>
      <c r="AM59" s="521">
        <f t="shared" si="8"/>
        <v>0</v>
      </c>
    </row>
    <row r="60" spans="1:39" s="49" customFormat="1" ht="29.25" customHeight="1">
      <c r="A60" s="505" t="s">
        <v>216</v>
      </c>
      <c r="B60" s="505" t="s">
        <v>233</v>
      </c>
      <c r="C60" s="626" t="s">
        <v>234</v>
      </c>
      <c r="D60" s="323">
        <v>45</v>
      </c>
      <c r="E60" s="505">
        <v>20</v>
      </c>
      <c r="F60" s="505">
        <v>20</v>
      </c>
      <c r="G60" s="505">
        <v>0</v>
      </c>
      <c r="H60" s="505">
        <v>0</v>
      </c>
      <c r="I60" s="505">
        <v>0</v>
      </c>
      <c r="J60" s="505">
        <v>0</v>
      </c>
      <c r="K60" s="505">
        <v>0</v>
      </c>
      <c r="L60" s="505">
        <v>0</v>
      </c>
      <c r="M60" s="505">
        <v>0</v>
      </c>
      <c r="N60" s="505">
        <v>0</v>
      </c>
      <c r="O60" s="505">
        <v>20</v>
      </c>
      <c r="P60" s="505">
        <v>20</v>
      </c>
      <c r="Q60" s="505">
        <v>20</v>
      </c>
      <c r="R60" s="505"/>
      <c r="S60" s="505">
        <v>0</v>
      </c>
      <c r="T60" s="505">
        <v>0</v>
      </c>
      <c r="U60" s="505">
        <v>0</v>
      </c>
      <c r="V60" s="505">
        <v>0</v>
      </c>
      <c r="W60" s="505"/>
      <c r="X60" s="505"/>
      <c r="Y60" s="505">
        <v>20</v>
      </c>
      <c r="Z60" s="505"/>
      <c r="AA60" s="505"/>
      <c r="AB60" s="505"/>
      <c r="AC60" s="519"/>
      <c r="AD60" s="519"/>
      <c r="AE60" s="521">
        <f t="shared" si="0"/>
        <v>0</v>
      </c>
      <c r="AF60" s="521">
        <f t="shared" si="1"/>
        <v>0</v>
      </c>
      <c r="AG60" s="521">
        <f t="shared" si="2"/>
        <v>0</v>
      </c>
      <c r="AH60" s="521">
        <f t="shared" si="3"/>
        <v>0</v>
      </c>
      <c r="AI60" s="521">
        <f t="shared" si="4"/>
        <v>0</v>
      </c>
      <c r="AJ60" s="521">
        <f t="shared" si="5"/>
        <v>0</v>
      </c>
      <c r="AK60" s="521">
        <f t="shared" si="6"/>
        <v>0</v>
      </c>
      <c r="AL60" s="521">
        <f t="shared" si="7"/>
        <v>0</v>
      </c>
      <c r="AM60" s="521">
        <f t="shared" si="8"/>
        <v>0</v>
      </c>
    </row>
    <row r="61" spans="1:39" s="49" customFormat="1" ht="29.25" customHeight="1">
      <c r="A61" s="505" t="s">
        <v>216</v>
      </c>
      <c r="B61" s="505" t="s">
        <v>235</v>
      </c>
      <c r="C61" s="626" t="s">
        <v>236</v>
      </c>
      <c r="D61" s="324">
        <v>46</v>
      </c>
      <c r="E61" s="505">
        <v>12</v>
      </c>
      <c r="F61" s="505">
        <v>7</v>
      </c>
      <c r="G61" s="505">
        <v>5</v>
      </c>
      <c r="H61" s="505">
        <v>0</v>
      </c>
      <c r="I61" s="505">
        <v>0</v>
      </c>
      <c r="J61" s="505">
        <v>0</v>
      </c>
      <c r="K61" s="505">
        <v>0</v>
      </c>
      <c r="L61" s="505">
        <v>0</v>
      </c>
      <c r="M61" s="505">
        <v>0</v>
      </c>
      <c r="N61" s="505">
        <v>0</v>
      </c>
      <c r="O61" s="505">
        <v>12</v>
      </c>
      <c r="P61" s="505">
        <v>12</v>
      </c>
      <c r="Q61" s="505">
        <v>7</v>
      </c>
      <c r="R61" s="505">
        <v>5</v>
      </c>
      <c r="S61" s="505">
        <v>0</v>
      </c>
      <c r="T61" s="505">
        <v>0</v>
      </c>
      <c r="U61" s="505">
        <v>0</v>
      </c>
      <c r="V61" s="505">
        <v>0</v>
      </c>
      <c r="W61" s="505"/>
      <c r="X61" s="505"/>
      <c r="Y61" s="505">
        <v>12</v>
      </c>
      <c r="Z61" s="505"/>
      <c r="AA61" s="505"/>
      <c r="AB61" s="505"/>
      <c r="AC61" s="519"/>
      <c r="AD61" s="519"/>
      <c r="AE61" s="521">
        <f t="shared" si="0"/>
        <v>0</v>
      </c>
      <c r="AF61" s="521">
        <f t="shared" si="1"/>
        <v>0</v>
      </c>
      <c r="AG61" s="521">
        <f t="shared" si="2"/>
        <v>0</v>
      </c>
      <c r="AH61" s="521">
        <f t="shared" si="3"/>
        <v>0</v>
      </c>
      <c r="AI61" s="521">
        <f t="shared" si="4"/>
        <v>0</v>
      </c>
      <c r="AJ61" s="521">
        <f t="shared" si="5"/>
        <v>0</v>
      </c>
      <c r="AK61" s="521">
        <f t="shared" si="6"/>
        <v>0</v>
      </c>
      <c r="AL61" s="521">
        <f t="shared" si="7"/>
        <v>0</v>
      </c>
      <c r="AM61" s="521">
        <f t="shared" si="8"/>
        <v>0</v>
      </c>
    </row>
    <row r="62" spans="1:39" s="49" customFormat="1" ht="29.25" customHeight="1">
      <c r="A62" s="505" t="s">
        <v>216</v>
      </c>
      <c r="B62" s="505" t="s">
        <v>237</v>
      </c>
      <c r="C62" s="626" t="s">
        <v>238</v>
      </c>
      <c r="D62" s="323">
        <v>47</v>
      </c>
      <c r="E62" s="505">
        <v>20</v>
      </c>
      <c r="F62" s="505">
        <v>20</v>
      </c>
      <c r="G62" s="505">
        <v>0</v>
      </c>
      <c r="H62" s="505">
        <v>0</v>
      </c>
      <c r="I62" s="505">
        <v>0</v>
      </c>
      <c r="J62" s="505">
        <v>0</v>
      </c>
      <c r="K62" s="505">
        <v>0</v>
      </c>
      <c r="L62" s="505">
        <v>0</v>
      </c>
      <c r="M62" s="505">
        <v>0</v>
      </c>
      <c r="N62" s="505">
        <v>0</v>
      </c>
      <c r="O62" s="505">
        <v>20</v>
      </c>
      <c r="P62" s="505">
        <v>20</v>
      </c>
      <c r="Q62" s="505">
        <v>20</v>
      </c>
      <c r="R62" s="505"/>
      <c r="S62" s="505">
        <v>0</v>
      </c>
      <c r="T62" s="505">
        <v>0</v>
      </c>
      <c r="U62" s="505">
        <v>0</v>
      </c>
      <c r="V62" s="505">
        <v>0</v>
      </c>
      <c r="W62" s="505"/>
      <c r="X62" s="505"/>
      <c r="Y62" s="505">
        <v>20</v>
      </c>
      <c r="Z62" s="505"/>
      <c r="AA62" s="505"/>
      <c r="AB62" s="505"/>
      <c r="AC62" s="519"/>
      <c r="AD62" s="519"/>
      <c r="AE62" s="521">
        <f t="shared" si="0"/>
        <v>0</v>
      </c>
      <c r="AF62" s="521">
        <f t="shared" si="1"/>
        <v>0</v>
      </c>
      <c r="AG62" s="521">
        <f t="shared" si="2"/>
        <v>0</v>
      </c>
      <c r="AH62" s="521">
        <f t="shared" si="3"/>
        <v>0</v>
      </c>
      <c r="AI62" s="521">
        <f t="shared" si="4"/>
        <v>0</v>
      </c>
      <c r="AJ62" s="521">
        <f t="shared" si="5"/>
        <v>0</v>
      </c>
      <c r="AK62" s="521">
        <f t="shared" si="6"/>
        <v>0</v>
      </c>
      <c r="AL62" s="521">
        <f t="shared" si="7"/>
        <v>0</v>
      </c>
      <c r="AM62" s="521">
        <f t="shared" si="8"/>
        <v>0</v>
      </c>
    </row>
    <row r="63" spans="1:39" s="49" customFormat="1" ht="29.25" customHeight="1">
      <c r="A63" s="505" t="s">
        <v>216</v>
      </c>
      <c r="B63" s="505" t="s">
        <v>239</v>
      </c>
      <c r="C63" s="626" t="s">
        <v>240</v>
      </c>
      <c r="D63" s="324">
        <v>48</v>
      </c>
      <c r="E63" s="505">
        <v>13</v>
      </c>
      <c r="F63" s="505">
        <v>7</v>
      </c>
      <c r="G63" s="505">
        <v>6</v>
      </c>
      <c r="H63" s="505">
        <v>0</v>
      </c>
      <c r="I63" s="505">
        <v>0</v>
      </c>
      <c r="J63" s="505">
        <v>0</v>
      </c>
      <c r="K63" s="505">
        <v>0</v>
      </c>
      <c r="L63" s="505">
        <v>0</v>
      </c>
      <c r="M63" s="505">
        <v>0</v>
      </c>
      <c r="N63" s="505">
        <v>0</v>
      </c>
      <c r="O63" s="505">
        <v>13</v>
      </c>
      <c r="P63" s="505">
        <v>13</v>
      </c>
      <c r="Q63" s="505">
        <v>7</v>
      </c>
      <c r="R63" s="505">
        <v>6</v>
      </c>
      <c r="S63" s="505">
        <v>0</v>
      </c>
      <c r="T63" s="505">
        <v>0</v>
      </c>
      <c r="U63" s="505">
        <v>0</v>
      </c>
      <c r="V63" s="505">
        <v>0</v>
      </c>
      <c r="W63" s="505"/>
      <c r="X63" s="505"/>
      <c r="Y63" s="505">
        <v>13</v>
      </c>
      <c r="Z63" s="505"/>
      <c r="AA63" s="505"/>
      <c r="AB63" s="505"/>
      <c r="AC63" s="519"/>
      <c r="AD63" s="519"/>
      <c r="AE63" s="521">
        <f t="shared" si="0"/>
        <v>0</v>
      </c>
      <c r="AF63" s="521">
        <f t="shared" si="1"/>
        <v>0</v>
      </c>
      <c r="AG63" s="521">
        <f t="shared" si="2"/>
        <v>0</v>
      </c>
      <c r="AH63" s="521">
        <f t="shared" si="3"/>
        <v>0</v>
      </c>
      <c r="AI63" s="521">
        <f t="shared" si="4"/>
        <v>0</v>
      </c>
      <c r="AJ63" s="521">
        <f t="shared" si="5"/>
        <v>0</v>
      </c>
      <c r="AK63" s="521">
        <f t="shared" si="6"/>
        <v>0</v>
      </c>
      <c r="AL63" s="521">
        <f t="shared" si="7"/>
        <v>0</v>
      </c>
      <c r="AM63" s="521">
        <f t="shared" si="8"/>
        <v>0</v>
      </c>
    </row>
    <row r="64" spans="1:39" s="49" customFormat="1" ht="29.25" customHeight="1">
      <c r="A64" s="505" t="s">
        <v>216</v>
      </c>
      <c r="B64" s="505" t="s">
        <v>241</v>
      </c>
      <c r="C64" s="626" t="s">
        <v>242</v>
      </c>
      <c r="D64" s="323">
        <v>49</v>
      </c>
      <c r="E64" s="505">
        <v>10</v>
      </c>
      <c r="F64" s="505">
        <v>10</v>
      </c>
      <c r="G64" s="505">
        <v>0</v>
      </c>
      <c r="H64" s="505">
        <v>0</v>
      </c>
      <c r="I64" s="505">
        <v>0</v>
      </c>
      <c r="J64" s="505">
        <v>0</v>
      </c>
      <c r="K64" s="505">
        <v>0</v>
      </c>
      <c r="L64" s="505">
        <v>0</v>
      </c>
      <c r="M64" s="505">
        <v>0</v>
      </c>
      <c r="N64" s="505">
        <v>0</v>
      </c>
      <c r="O64" s="505">
        <v>10</v>
      </c>
      <c r="P64" s="505">
        <v>10</v>
      </c>
      <c r="Q64" s="505">
        <v>10</v>
      </c>
      <c r="R64" s="505"/>
      <c r="S64" s="505">
        <v>0</v>
      </c>
      <c r="T64" s="505">
        <v>0</v>
      </c>
      <c r="U64" s="505">
        <v>0</v>
      </c>
      <c r="V64" s="505">
        <v>0</v>
      </c>
      <c r="W64" s="505"/>
      <c r="X64" s="505"/>
      <c r="Y64" s="505">
        <v>10</v>
      </c>
      <c r="Z64" s="505"/>
      <c r="AA64" s="505"/>
      <c r="AB64" s="505"/>
      <c r="AC64" s="519"/>
      <c r="AD64" s="519"/>
      <c r="AE64" s="521">
        <f t="shared" si="0"/>
        <v>0</v>
      </c>
      <c r="AF64" s="521">
        <f t="shared" si="1"/>
        <v>0</v>
      </c>
      <c r="AG64" s="521">
        <f t="shared" si="2"/>
        <v>0</v>
      </c>
      <c r="AH64" s="521">
        <f t="shared" si="3"/>
        <v>0</v>
      </c>
      <c r="AI64" s="521">
        <f t="shared" si="4"/>
        <v>0</v>
      </c>
      <c r="AJ64" s="521">
        <f t="shared" si="5"/>
        <v>0</v>
      </c>
      <c r="AK64" s="521">
        <f t="shared" si="6"/>
        <v>0</v>
      </c>
      <c r="AL64" s="521">
        <f t="shared" si="7"/>
        <v>0</v>
      </c>
      <c r="AM64" s="521">
        <f t="shared" si="8"/>
        <v>0</v>
      </c>
    </row>
    <row r="65" spans="1:39" s="319" customFormat="1" ht="15.75" customHeight="1">
      <c r="A65" s="505" t="s">
        <v>216</v>
      </c>
      <c r="B65" s="505" t="s">
        <v>243</v>
      </c>
      <c r="C65" s="626" t="s">
        <v>244</v>
      </c>
      <c r="D65" s="324">
        <v>50</v>
      </c>
      <c r="E65" s="505">
        <v>13</v>
      </c>
      <c r="F65" s="505">
        <v>8</v>
      </c>
      <c r="G65" s="505">
        <v>5</v>
      </c>
      <c r="H65" s="505">
        <v>0</v>
      </c>
      <c r="I65" s="505">
        <v>0</v>
      </c>
      <c r="J65" s="505">
        <v>0</v>
      </c>
      <c r="K65" s="505">
        <v>0</v>
      </c>
      <c r="L65" s="505">
        <v>0</v>
      </c>
      <c r="M65" s="505">
        <v>0</v>
      </c>
      <c r="N65" s="505">
        <v>0</v>
      </c>
      <c r="O65" s="505">
        <v>13</v>
      </c>
      <c r="P65" s="505">
        <v>13</v>
      </c>
      <c r="Q65" s="505">
        <v>8</v>
      </c>
      <c r="R65" s="505">
        <v>5</v>
      </c>
      <c r="S65" s="505">
        <v>0</v>
      </c>
      <c r="T65" s="505">
        <v>0</v>
      </c>
      <c r="U65" s="505">
        <v>0</v>
      </c>
      <c r="V65" s="505">
        <v>0</v>
      </c>
      <c r="W65" s="505"/>
      <c r="X65" s="505"/>
      <c r="Y65" s="505">
        <v>13</v>
      </c>
      <c r="Z65" s="505"/>
      <c r="AA65" s="505"/>
      <c r="AB65" s="505"/>
      <c r="AC65" s="519"/>
      <c r="AD65" s="519"/>
      <c r="AE65" s="521">
        <f t="shared" si="0"/>
        <v>0</v>
      </c>
      <c r="AF65" s="521">
        <f t="shared" si="1"/>
        <v>0</v>
      </c>
      <c r="AG65" s="521">
        <f t="shared" si="2"/>
        <v>0</v>
      </c>
      <c r="AH65" s="521">
        <f t="shared" si="3"/>
        <v>0</v>
      </c>
      <c r="AI65" s="521">
        <f t="shared" si="4"/>
        <v>0</v>
      </c>
      <c r="AJ65" s="521">
        <f t="shared" si="5"/>
        <v>0</v>
      </c>
      <c r="AK65" s="521">
        <f t="shared" si="6"/>
        <v>0</v>
      </c>
      <c r="AL65" s="521">
        <f t="shared" si="7"/>
        <v>0</v>
      </c>
      <c r="AM65" s="521">
        <f t="shared" si="8"/>
        <v>0</v>
      </c>
    </row>
    <row r="66" spans="1:39" s="49" customFormat="1" ht="15.75" customHeight="1">
      <c r="A66" s="505" t="s">
        <v>216</v>
      </c>
      <c r="B66" s="505" t="s">
        <v>245</v>
      </c>
      <c r="C66" s="626" t="s">
        <v>246</v>
      </c>
      <c r="D66" s="323">
        <v>51</v>
      </c>
      <c r="E66" s="505">
        <v>9</v>
      </c>
      <c r="F66" s="505">
        <v>9</v>
      </c>
      <c r="G66" s="505">
        <v>0</v>
      </c>
      <c r="H66" s="505">
        <v>0</v>
      </c>
      <c r="I66" s="505">
        <v>0</v>
      </c>
      <c r="J66" s="505">
        <v>0</v>
      </c>
      <c r="K66" s="505">
        <v>0</v>
      </c>
      <c r="L66" s="505">
        <v>0</v>
      </c>
      <c r="M66" s="505">
        <v>0</v>
      </c>
      <c r="N66" s="505">
        <v>0</v>
      </c>
      <c r="O66" s="505">
        <v>9</v>
      </c>
      <c r="P66" s="505">
        <v>9</v>
      </c>
      <c r="Q66" s="505">
        <v>9</v>
      </c>
      <c r="R66" s="505"/>
      <c r="S66" s="505">
        <v>0</v>
      </c>
      <c r="T66" s="505">
        <v>0</v>
      </c>
      <c r="U66" s="505">
        <v>0</v>
      </c>
      <c r="V66" s="505">
        <v>0</v>
      </c>
      <c r="W66" s="505"/>
      <c r="X66" s="505"/>
      <c r="Y66" s="505">
        <v>9</v>
      </c>
      <c r="Z66" s="505"/>
      <c r="AA66" s="505"/>
      <c r="AB66" s="505"/>
      <c r="AC66" s="519"/>
      <c r="AD66" s="519"/>
      <c r="AE66" s="521">
        <f t="shared" si="0"/>
        <v>0</v>
      </c>
      <c r="AF66" s="521">
        <f t="shared" si="1"/>
        <v>0</v>
      </c>
      <c r="AG66" s="521">
        <f t="shared" si="2"/>
        <v>0</v>
      </c>
      <c r="AH66" s="521">
        <f t="shared" si="3"/>
        <v>0</v>
      </c>
      <c r="AI66" s="521">
        <f t="shared" si="4"/>
        <v>0</v>
      </c>
      <c r="AJ66" s="521">
        <f t="shared" si="5"/>
        <v>0</v>
      </c>
      <c r="AK66" s="521">
        <f t="shared" si="6"/>
        <v>0</v>
      </c>
      <c r="AL66" s="521">
        <f t="shared" si="7"/>
        <v>0</v>
      </c>
      <c r="AM66" s="521">
        <f t="shared" si="8"/>
        <v>0</v>
      </c>
    </row>
    <row r="67" spans="1:39" s="49" customFormat="1" ht="15.75" customHeight="1">
      <c r="A67" s="321" t="s">
        <v>247</v>
      </c>
      <c r="B67" s="321"/>
      <c r="C67" s="625"/>
      <c r="D67" s="322">
        <v>52</v>
      </c>
      <c r="E67" s="628">
        <v>530</v>
      </c>
      <c r="F67" s="628">
        <v>129</v>
      </c>
      <c r="G67" s="628">
        <v>401</v>
      </c>
      <c r="H67" s="628">
        <v>75</v>
      </c>
      <c r="I67" s="628">
        <v>45</v>
      </c>
      <c r="J67" s="628">
        <v>1</v>
      </c>
      <c r="K67" s="628">
        <v>44</v>
      </c>
      <c r="L67" s="628">
        <v>30</v>
      </c>
      <c r="M67" s="628">
        <v>2</v>
      </c>
      <c r="N67" s="628">
        <v>28</v>
      </c>
      <c r="O67" s="628">
        <v>455</v>
      </c>
      <c r="P67" s="628">
        <v>455</v>
      </c>
      <c r="Q67" s="628">
        <v>126</v>
      </c>
      <c r="R67" s="628">
        <v>329</v>
      </c>
      <c r="S67" s="628">
        <v>0</v>
      </c>
      <c r="T67" s="628">
        <v>0</v>
      </c>
      <c r="U67" s="628">
        <v>0</v>
      </c>
      <c r="V67" s="628">
        <v>0</v>
      </c>
      <c r="W67" s="628">
        <v>0</v>
      </c>
      <c r="X67" s="628">
        <v>0</v>
      </c>
      <c r="Y67" s="628">
        <v>523</v>
      </c>
      <c r="Z67" s="628">
        <v>0</v>
      </c>
      <c r="AA67" s="628">
        <v>7</v>
      </c>
      <c r="AB67" s="628">
        <v>0</v>
      </c>
      <c r="AC67" s="518"/>
      <c r="AD67" s="518"/>
      <c r="AE67" s="521">
        <f t="shared" si="0"/>
        <v>0</v>
      </c>
      <c r="AF67" s="521">
        <f t="shared" si="1"/>
        <v>0</v>
      </c>
      <c r="AG67" s="521">
        <f t="shared" si="2"/>
        <v>0</v>
      </c>
      <c r="AH67" s="521">
        <f t="shared" si="3"/>
        <v>0</v>
      </c>
      <c r="AI67" s="521">
        <f t="shared" si="4"/>
        <v>0</v>
      </c>
      <c r="AJ67" s="521">
        <f t="shared" si="5"/>
        <v>0</v>
      </c>
      <c r="AK67" s="521">
        <f t="shared" si="6"/>
        <v>0</v>
      </c>
      <c r="AL67" s="521">
        <f t="shared" si="7"/>
        <v>0</v>
      </c>
      <c r="AM67" s="521">
        <f t="shared" si="8"/>
        <v>0</v>
      </c>
    </row>
    <row r="68" spans="1:39" s="49" customFormat="1" ht="15.75" customHeight="1">
      <c r="A68" s="505" t="s">
        <v>248</v>
      </c>
      <c r="B68" s="505" t="s">
        <v>249</v>
      </c>
      <c r="C68" s="626" t="s">
        <v>250</v>
      </c>
      <c r="D68" s="323">
        <v>53</v>
      </c>
      <c r="E68" s="506">
        <v>151</v>
      </c>
      <c r="F68" s="506">
        <v>47</v>
      </c>
      <c r="G68" s="506">
        <v>104</v>
      </c>
      <c r="H68" s="506">
        <v>0</v>
      </c>
      <c r="I68" s="506">
        <v>0</v>
      </c>
      <c r="J68" s="506">
        <v>0</v>
      </c>
      <c r="K68" s="506">
        <v>0</v>
      </c>
      <c r="L68" s="506">
        <v>0</v>
      </c>
      <c r="M68" s="506">
        <v>0</v>
      </c>
      <c r="N68" s="506">
        <v>0</v>
      </c>
      <c r="O68" s="506">
        <v>151</v>
      </c>
      <c r="P68" s="506">
        <v>151</v>
      </c>
      <c r="Q68" s="506">
        <v>47</v>
      </c>
      <c r="R68" s="506">
        <v>104</v>
      </c>
      <c r="S68" s="506">
        <v>0</v>
      </c>
      <c r="T68" s="506">
        <v>0</v>
      </c>
      <c r="U68" s="506">
        <v>0</v>
      </c>
      <c r="V68" s="506">
        <v>0</v>
      </c>
      <c r="W68" s="506">
        <v>0</v>
      </c>
      <c r="X68" s="506">
        <v>0</v>
      </c>
      <c r="Y68" s="506">
        <v>144</v>
      </c>
      <c r="Z68" s="506">
        <v>0</v>
      </c>
      <c r="AA68" s="506">
        <v>7</v>
      </c>
      <c r="AB68" s="506">
        <v>0</v>
      </c>
      <c r="AC68" s="520"/>
      <c r="AD68" s="520"/>
      <c r="AE68" s="521">
        <f t="shared" si="0"/>
        <v>0</v>
      </c>
      <c r="AF68" s="521">
        <f t="shared" si="1"/>
        <v>0</v>
      </c>
      <c r="AG68" s="521">
        <f t="shared" si="2"/>
        <v>0</v>
      </c>
      <c r="AH68" s="521">
        <f t="shared" si="3"/>
        <v>0</v>
      </c>
      <c r="AI68" s="521">
        <f t="shared" si="4"/>
        <v>0</v>
      </c>
      <c r="AJ68" s="521">
        <f t="shared" si="5"/>
        <v>0</v>
      </c>
      <c r="AK68" s="521">
        <f t="shared" si="6"/>
        <v>0</v>
      </c>
      <c r="AL68" s="521">
        <f t="shared" si="7"/>
        <v>0</v>
      </c>
      <c r="AM68" s="521">
        <f t="shared" si="8"/>
        <v>0</v>
      </c>
    </row>
    <row r="69" spans="1:39" s="49" customFormat="1" ht="15.75" customHeight="1">
      <c r="A69" s="505" t="s">
        <v>248</v>
      </c>
      <c r="B69" s="505" t="s">
        <v>251</v>
      </c>
      <c r="C69" s="626" t="s">
        <v>252</v>
      </c>
      <c r="D69" s="324">
        <v>54</v>
      </c>
      <c r="E69" s="506">
        <v>75</v>
      </c>
      <c r="F69" s="506">
        <v>3</v>
      </c>
      <c r="G69" s="506">
        <v>72</v>
      </c>
      <c r="H69" s="506">
        <v>75</v>
      </c>
      <c r="I69" s="506">
        <v>45</v>
      </c>
      <c r="J69" s="506">
        <v>1</v>
      </c>
      <c r="K69" s="506">
        <v>44</v>
      </c>
      <c r="L69" s="506">
        <v>30</v>
      </c>
      <c r="M69" s="506">
        <v>2</v>
      </c>
      <c r="N69" s="506">
        <v>28</v>
      </c>
      <c r="O69" s="506">
        <v>0</v>
      </c>
      <c r="P69" s="506">
        <v>0</v>
      </c>
      <c r="Q69" s="506">
        <v>0</v>
      </c>
      <c r="R69" s="506">
        <v>0</v>
      </c>
      <c r="S69" s="506">
        <v>0</v>
      </c>
      <c r="T69" s="506">
        <v>0</v>
      </c>
      <c r="U69" s="506">
        <v>0</v>
      </c>
      <c r="V69" s="506">
        <v>0</v>
      </c>
      <c r="W69" s="506">
        <v>0</v>
      </c>
      <c r="X69" s="506">
        <v>0</v>
      </c>
      <c r="Y69" s="506">
        <v>75</v>
      </c>
      <c r="Z69" s="506">
        <v>0</v>
      </c>
      <c r="AA69" s="506">
        <v>0</v>
      </c>
      <c r="AB69" s="506">
        <v>0</v>
      </c>
      <c r="AC69" s="520"/>
      <c r="AD69" s="520"/>
      <c r="AE69" s="521">
        <f t="shared" si="0"/>
        <v>0</v>
      </c>
      <c r="AF69" s="521">
        <f t="shared" si="1"/>
        <v>0</v>
      </c>
      <c r="AG69" s="521">
        <f t="shared" si="2"/>
        <v>0</v>
      </c>
      <c r="AH69" s="521">
        <f t="shared" si="3"/>
        <v>0</v>
      </c>
      <c r="AI69" s="521">
        <f t="shared" si="4"/>
        <v>0</v>
      </c>
      <c r="AJ69" s="521">
        <f t="shared" si="5"/>
        <v>0</v>
      </c>
      <c r="AK69" s="521">
        <f t="shared" si="6"/>
        <v>0</v>
      </c>
      <c r="AL69" s="521">
        <f t="shared" si="7"/>
        <v>0</v>
      </c>
      <c r="AM69" s="521">
        <f t="shared" si="8"/>
        <v>0</v>
      </c>
    </row>
    <row r="70" spans="1:39" s="49" customFormat="1" ht="15.75" customHeight="1">
      <c r="A70" s="505" t="s">
        <v>248</v>
      </c>
      <c r="B70" s="505" t="s">
        <v>253</v>
      </c>
      <c r="C70" s="626" t="s">
        <v>254</v>
      </c>
      <c r="D70" s="323">
        <v>55</v>
      </c>
      <c r="E70" s="506">
        <v>208</v>
      </c>
      <c r="F70" s="506">
        <v>51</v>
      </c>
      <c r="G70" s="506">
        <v>157</v>
      </c>
      <c r="H70" s="506">
        <v>0</v>
      </c>
      <c r="I70" s="506">
        <v>0</v>
      </c>
      <c r="J70" s="506">
        <v>0</v>
      </c>
      <c r="K70" s="506">
        <v>0</v>
      </c>
      <c r="L70" s="506">
        <v>0</v>
      </c>
      <c r="M70" s="506">
        <v>0</v>
      </c>
      <c r="N70" s="506">
        <v>0</v>
      </c>
      <c r="O70" s="506">
        <v>208</v>
      </c>
      <c r="P70" s="506">
        <v>208</v>
      </c>
      <c r="Q70" s="506">
        <v>51</v>
      </c>
      <c r="R70" s="506">
        <v>157</v>
      </c>
      <c r="S70" s="506">
        <v>0</v>
      </c>
      <c r="T70" s="506">
        <v>0</v>
      </c>
      <c r="U70" s="506">
        <v>0</v>
      </c>
      <c r="V70" s="506">
        <v>0</v>
      </c>
      <c r="W70" s="506">
        <v>0</v>
      </c>
      <c r="X70" s="506">
        <v>0</v>
      </c>
      <c r="Y70" s="506">
        <v>208</v>
      </c>
      <c r="Z70" s="506">
        <v>0</v>
      </c>
      <c r="AA70" s="506">
        <v>0</v>
      </c>
      <c r="AB70" s="506">
        <v>0</v>
      </c>
      <c r="AC70" s="520"/>
      <c r="AD70" s="520"/>
      <c r="AE70" s="521">
        <f t="shared" si="0"/>
        <v>0</v>
      </c>
      <c r="AF70" s="521">
        <f t="shared" si="1"/>
        <v>0</v>
      </c>
      <c r="AG70" s="521">
        <f t="shared" si="2"/>
        <v>0</v>
      </c>
      <c r="AH70" s="521">
        <f t="shared" si="3"/>
        <v>0</v>
      </c>
      <c r="AI70" s="521">
        <f t="shared" si="4"/>
        <v>0</v>
      </c>
      <c r="AJ70" s="521">
        <f t="shared" si="5"/>
        <v>0</v>
      </c>
      <c r="AK70" s="521">
        <f t="shared" si="6"/>
        <v>0</v>
      </c>
      <c r="AL70" s="521">
        <f t="shared" si="7"/>
        <v>0</v>
      </c>
      <c r="AM70" s="521">
        <f t="shared" si="8"/>
        <v>0</v>
      </c>
    </row>
    <row r="71" spans="1:39" s="319" customFormat="1" ht="15.75" customHeight="1">
      <c r="A71" s="505" t="s">
        <v>248</v>
      </c>
      <c r="B71" s="505" t="s">
        <v>255</v>
      </c>
      <c r="C71" s="626" t="s">
        <v>256</v>
      </c>
      <c r="D71" s="324">
        <v>56</v>
      </c>
      <c r="E71" s="506">
        <v>96</v>
      </c>
      <c r="F71" s="506">
        <v>28</v>
      </c>
      <c r="G71" s="506">
        <v>68</v>
      </c>
      <c r="H71" s="506">
        <v>0</v>
      </c>
      <c r="I71" s="506">
        <v>0</v>
      </c>
      <c r="J71" s="506">
        <v>0</v>
      </c>
      <c r="K71" s="506">
        <v>0</v>
      </c>
      <c r="L71" s="506">
        <v>0</v>
      </c>
      <c r="M71" s="506">
        <v>0</v>
      </c>
      <c r="N71" s="506">
        <v>0</v>
      </c>
      <c r="O71" s="506">
        <v>96</v>
      </c>
      <c r="P71" s="506">
        <v>96</v>
      </c>
      <c r="Q71" s="506">
        <v>28</v>
      </c>
      <c r="R71" s="506">
        <v>68</v>
      </c>
      <c r="S71" s="506">
        <v>0</v>
      </c>
      <c r="T71" s="506">
        <v>0</v>
      </c>
      <c r="U71" s="506">
        <v>0</v>
      </c>
      <c r="V71" s="506">
        <v>0</v>
      </c>
      <c r="W71" s="506">
        <v>0</v>
      </c>
      <c r="X71" s="506">
        <v>0</v>
      </c>
      <c r="Y71" s="506">
        <v>96</v>
      </c>
      <c r="Z71" s="506">
        <v>0</v>
      </c>
      <c r="AA71" s="506">
        <v>0</v>
      </c>
      <c r="AB71" s="506">
        <v>0</v>
      </c>
      <c r="AC71" s="520"/>
      <c r="AD71" s="520"/>
      <c r="AE71" s="521">
        <f t="shared" si="0"/>
        <v>0</v>
      </c>
      <c r="AF71" s="521">
        <f t="shared" si="1"/>
        <v>0</v>
      </c>
      <c r="AG71" s="521">
        <f t="shared" si="2"/>
        <v>0</v>
      </c>
      <c r="AH71" s="521">
        <f t="shared" si="3"/>
        <v>0</v>
      </c>
      <c r="AI71" s="521">
        <f t="shared" si="4"/>
        <v>0</v>
      </c>
      <c r="AJ71" s="521">
        <f t="shared" si="5"/>
        <v>0</v>
      </c>
      <c r="AK71" s="521">
        <f t="shared" si="6"/>
        <v>0</v>
      </c>
      <c r="AL71" s="521">
        <f t="shared" si="7"/>
        <v>0</v>
      </c>
      <c r="AM71" s="521">
        <f t="shared" si="8"/>
        <v>0</v>
      </c>
    </row>
    <row r="72" spans="1:39" s="49" customFormat="1" ht="24" customHeight="1">
      <c r="A72" s="321" t="s">
        <v>257</v>
      </c>
      <c r="B72" s="321"/>
      <c r="C72" s="625"/>
      <c r="D72" s="325">
        <v>57</v>
      </c>
      <c r="E72" s="628">
        <v>2511</v>
      </c>
      <c r="F72" s="628">
        <v>1136</v>
      </c>
      <c r="G72" s="628">
        <v>1375</v>
      </c>
      <c r="H72" s="628">
        <v>217</v>
      </c>
      <c r="I72" s="628">
        <v>119</v>
      </c>
      <c r="J72" s="628">
        <v>64</v>
      </c>
      <c r="K72" s="628">
        <v>55</v>
      </c>
      <c r="L72" s="628">
        <v>98</v>
      </c>
      <c r="M72" s="628">
        <v>67</v>
      </c>
      <c r="N72" s="628">
        <v>31</v>
      </c>
      <c r="O72" s="628">
        <v>2294</v>
      </c>
      <c r="P72" s="628">
        <v>584</v>
      </c>
      <c r="Q72" s="628">
        <v>204</v>
      </c>
      <c r="R72" s="628">
        <v>380</v>
      </c>
      <c r="S72" s="628">
        <v>1710</v>
      </c>
      <c r="T72" s="628">
        <v>801</v>
      </c>
      <c r="U72" s="628">
        <v>909</v>
      </c>
      <c r="V72" s="628">
        <v>0</v>
      </c>
      <c r="W72" s="628">
        <v>0</v>
      </c>
      <c r="X72" s="628">
        <v>0</v>
      </c>
      <c r="Y72" s="628">
        <v>2511</v>
      </c>
      <c r="Z72" s="628">
        <v>0</v>
      </c>
      <c r="AA72" s="628">
        <v>0</v>
      </c>
      <c r="AB72" s="628">
        <v>0</v>
      </c>
      <c r="AC72" s="518"/>
      <c r="AD72" s="518"/>
      <c r="AE72" s="521">
        <f t="shared" si="0"/>
        <v>0</v>
      </c>
      <c r="AF72" s="521">
        <f t="shared" si="1"/>
        <v>0</v>
      </c>
      <c r="AG72" s="521">
        <f t="shared" si="2"/>
        <v>0</v>
      </c>
      <c r="AH72" s="521">
        <f t="shared" si="3"/>
        <v>0</v>
      </c>
      <c r="AI72" s="521">
        <f t="shared" si="4"/>
        <v>0</v>
      </c>
      <c r="AJ72" s="521">
        <f t="shared" si="5"/>
        <v>0</v>
      </c>
      <c r="AK72" s="521">
        <f t="shared" si="6"/>
        <v>0</v>
      </c>
      <c r="AL72" s="521">
        <f t="shared" si="7"/>
        <v>0</v>
      </c>
      <c r="AM72" s="521">
        <f t="shared" si="8"/>
        <v>0</v>
      </c>
    </row>
    <row r="73" spans="1:39" s="49" customFormat="1" ht="24" customHeight="1">
      <c r="A73" s="505" t="s">
        <v>258</v>
      </c>
      <c r="B73" s="505" t="s">
        <v>259</v>
      </c>
      <c r="C73" s="626" t="s">
        <v>260</v>
      </c>
      <c r="D73" s="324">
        <v>58</v>
      </c>
      <c r="E73" s="505">
        <v>20</v>
      </c>
      <c r="F73" s="505">
        <v>2</v>
      </c>
      <c r="G73" s="505">
        <v>18</v>
      </c>
      <c r="H73" s="505">
        <v>0</v>
      </c>
      <c r="I73" s="505">
        <v>0</v>
      </c>
      <c r="J73" s="505">
        <v>0</v>
      </c>
      <c r="K73" s="505">
        <v>0</v>
      </c>
      <c r="L73" s="505">
        <v>0</v>
      </c>
      <c r="M73" s="505">
        <v>0</v>
      </c>
      <c r="N73" s="505">
        <v>0</v>
      </c>
      <c r="O73" s="505">
        <v>20</v>
      </c>
      <c r="P73" s="505">
        <v>20</v>
      </c>
      <c r="Q73" s="505">
        <v>2</v>
      </c>
      <c r="R73" s="505">
        <v>18</v>
      </c>
      <c r="S73" s="505">
        <v>0</v>
      </c>
      <c r="T73" s="505">
        <v>0</v>
      </c>
      <c r="U73" s="505">
        <v>0</v>
      </c>
      <c r="V73" s="505">
        <v>0</v>
      </c>
      <c r="W73" s="505"/>
      <c r="X73" s="505"/>
      <c r="Y73" s="505">
        <v>20</v>
      </c>
      <c r="Z73" s="505"/>
      <c r="AA73" s="505"/>
      <c r="AB73" s="505"/>
      <c r="AC73" s="520"/>
      <c r="AD73" s="520"/>
      <c r="AE73" s="521">
        <f t="shared" si="0"/>
        <v>0</v>
      </c>
      <c r="AF73" s="521">
        <f t="shared" si="1"/>
        <v>0</v>
      </c>
      <c r="AG73" s="521">
        <f t="shared" si="2"/>
        <v>0</v>
      </c>
      <c r="AH73" s="521">
        <f t="shared" si="3"/>
        <v>0</v>
      </c>
      <c r="AI73" s="521">
        <f t="shared" si="4"/>
        <v>0</v>
      </c>
      <c r="AJ73" s="521">
        <f t="shared" si="5"/>
        <v>0</v>
      </c>
      <c r="AK73" s="521">
        <f t="shared" si="6"/>
        <v>0</v>
      </c>
      <c r="AL73" s="521">
        <f t="shared" si="7"/>
        <v>0</v>
      </c>
      <c r="AM73" s="521">
        <f t="shared" si="8"/>
        <v>0</v>
      </c>
    </row>
    <row r="74" spans="1:39" s="49" customFormat="1" ht="24" customHeight="1">
      <c r="A74" s="506" t="s">
        <v>258</v>
      </c>
      <c r="B74" s="506" t="s">
        <v>261</v>
      </c>
      <c r="C74" s="627" t="s">
        <v>262</v>
      </c>
      <c r="D74" s="323">
        <v>59</v>
      </c>
      <c r="E74" s="506">
        <v>56</v>
      </c>
      <c r="F74" s="506">
        <v>27</v>
      </c>
      <c r="G74" s="506">
        <v>29</v>
      </c>
      <c r="H74" s="506">
        <v>56</v>
      </c>
      <c r="I74" s="506">
        <v>41</v>
      </c>
      <c r="J74" s="506">
        <v>21</v>
      </c>
      <c r="K74" s="506">
        <v>20</v>
      </c>
      <c r="L74" s="506">
        <v>15</v>
      </c>
      <c r="M74" s="506">
        <v>6</v>
      </c>
      <c r="N74" s="506">
        <v>9</v>
      </c>
      <c r="O74" s="506">
        <v>0</v>
      </c>
      <c r="P74" s="506">
        <v>0</v>
      </c>
      <c r="Q74" s="506">
        <v>0</v>
      </c>
      <c r="R74" s="506">
        <v>0</v>
      </c>
      <c r="S74" s="506">
        <v>0</v>
      </c>
      <c r="T74" s="506">
        <v>0</v>
      </c>
      <c r="U74" s="506">
        <v>0</v>
      </c>
      <c r="V74" s="506">
        <v>0</v>
      </c>
      <c r="W74" s="506">
        <v>0</v>
      </c>
      <c r="X74" s="506">
        <v>0</v>
      </c>
      <c r="Y74" s="506">
        <v>56</v>
      </c>
      <c r="Z74" s="506">
        <v>0</v>
      </c>
      <c r="AA74" s="506">
        <v>0</v>
      </c>
      <c r="AB74" s="506">
        <v>0</v>
      </c>
      <c r="AC74" s="520"/>
      <c r="AD74" s="520"/>
      <c r="AE74" s="521">
        <f t="shared" si="0"/>
        <v>0</v>
      </c>
      <c r="AF74" s="521">
        <f t="shared" si="1"/>
        <v>0</v>
      </c>
      <c r="AG74" s="521">
        <f t="shared" si="2"/>
        <v>0</v>
      </c>
      <c r="AH74" s="521">
        <f t="shared" si="3"/>
        <v>0</v>
      </c>
      <c r="AI74" s="521">
        <f t="shared" si="4"/>
        <v>0</v>
      </c>
      <c r="AJ74" s="521">
        <f t="shared" si="5"/>
        <v>0</v>
      </c>
      <c r="AK74" s="521">
        <f t="shared" si="6"/>
        <v>0</v>
      </c>
      <c r="AL74" s="521">
        <f t="shared" si="7"/>
        <v>0</v>
      </c>
      <c r="AM74" s="521">
        <f t="shared" si="8"/>
        <v>0</v>
      </c>
    </row>
    <row r="75" spans="1:39" s="49" customFormat="1" ht="24" customHeight="1">
      <c r="A75" s="505" t="s">
        <v>258</v>
      </c>
      <c r="B75" s="505" t="s">
        <v>263</v>
      </c>
      <c r="C75" s="626" t="s">
        <v>264</v>
      </c>
      <c r="D75" s="324">
        <v>60</v>
      </c>
      <c r="E75" s="506">
        <v>43</v>
      </c>
      <c r="F75" s="506">
        <v>32</v>
      </c>
      <c r="G75" s="506">
        <v>11</v>
      </c>
      <c r="H75" s="506">
        <v>43</v>
      </c>
      <c r="I75" s="506">
        <v>16</v>
      </c>
      <c r="J75" s="506">
        <v>12</v>
      </c>
      <c r="K75" s="506">
        <v>4</v>
      </c>
      <c r="L75" s="506">
        <v>27</v>
      </c>
      <c r="M75" s="506">
        <v>20</v>
      </c>
      <c r="N75" s="506">
        <v>7</v>
      </c>
      <c r="O75" s="506">
        <v>0</v>
      </c>
      <c r="P75" s="506">
        <v>0</v>
      </c>
      <c r="Q75" s="506">
        <v>0</v>
      </c>
      <c r="R75" s="506">
        <v>0</v>
      </c>
      <c r="S75" s="506">
        <v>0</v>
      </c>
      <c r="T75" s="506">
        <v>0</v>
      </c>
      <c r="U75" s="506">
        <v>0</v>
      </c>
      <c r="V75" s="506">
        <v>0</v>
      </c>
      <c r="W75" s="506">
        <v>0</v>
      </c>
      <c r="X75" s="506">
        <v>0</v>
      </c>
      <c r="Y75" s="506">
        <v>43</v>
      </c>
      <c r="Z75" s="506">
        <v>0</v>
      </c>
      <c r="AA75" s="506">
        <v>0</v>
      </c>
      <c r="AB75" s="506">
        <v>0</v>
      </c>
      <c r="AC75" s="520"/>
      <c r="AD75" s="520"/>
      <c r="AE75" s="521">
        <f t="shared" si="0"/>
        <v>0</v>
      </c>
      <c r="AF75" s="521">
        <f t="shared" si="1"/>
        <v>0</v>
      </c>
      <c r="AG75" s="521">
        <f t="shared" si="2"/>
        <v>0</v>
      </c>
      <c r="AH75" s="521">
        <f t="shared" si="3"/>
        <v>0</v>
      </c>
      <c r="AI75" s="521">
        <f t="shared" si="4"/>
        <v>0</v>
      </c>
      <c r="AJ75" s="521">
        <f t="shared" si="5"/>
        <v>0</v>
      </c>
      <c r="AK75" s="521">
        <f t="shared" si="6"/>
        <v>0</v>
      </c>
      <c r="AL75" s="521">
        <f t="shared" si="7"/>
        <v>0</v>
      </c>
      <c r="AM75" s="521">
        <f t="shared" si="8"/>
        <v>0</v>
      </c>
    </row>
    <row r="76" spans="1:39" s="49" customFormat="1" ht="24" customHeight="1">
      <c r="A76" s="505" t="s">
        <v>258</v>
      </c>
      <c r="B76" s="505" t="s">
        <v>265</v>
      </c>
      <c r="C76" s="626" t="s">
        <v>266</v>
      </c>
      <c r="D76" s="323">
        <v>61</v>
      </c>
      <c r="E76" s="506">
        <v>335</v>
      </c>
      <c r="F76" s="506">
        <v>103</v>
      </c>
      <c r="G76" s="506">
        <v>232</v>
      </c>
      <c r="H76" s="506">
        <v>0</v>
      </c>
      <c r="I76" s="506">
        <v>0</v>
      </c>
      <c r="J76" s="506">
        <v>0</v>
      </c>
      <c r="K76" s="506">
        <v>0</v>
      </c>
      <c r="L76" s="506">
        <v>0</v>
      </c>
      <c r="M76" s="506">
        <v>0</v>
      </c>
      <c r="N76" s="506">
        <v>0</v>
      </c>
      <c r="O76" s="506">
        <v>335</v>
      </c>
      <c r="P76" s="506">
        <v>125</v>
      </c>
      <c r="Q76" s="506">
        <v>24</v>
      </c>
      <c r="R76" s="506">
        <v>101</v>
      </c>
      <c r="S76" s="506">
        <v>210</v>
      </c>
      <c r="T76" s="506">
        <v>79</v>
      </c>
      <c r="U76" s="506">
        <v>131</v>
      </c>
      <c r="V76" s="506">
        <v>0</v>
      </c>
      <c r="W76" s="506">
        <v>0</v>
      </c>
      <c r="X76" s="506">
        <v>0</v>
      </c>
      <c r="Y76" s="506">
        <v>335</v>
      </c>
      <c r="Z76" s="506">
        <v>0</v>
      </c>
      <c r="AA76" s="506">
        <v>0</v>
      </c>
      <c r="AB76" s="506">
        <v>0</v>
      </c>
      <c r="AC76" s="520"/>
      <c r="AD76" s="520"/>
      <c r="AE76" s="521">
        <f t="shared" si="0"/>
        <v>0</v>
      </c>
      <c r="AF76" s="521">
        <f t="shared" si="1"/>
        <v>0</v>
      </c>
      <c r="AG76" s="521">
        <f t="shared" si="2"/>
        <v>0</v>
      </c>
      <c r="AH76" s="521">
        <f t="shared" si="3"/>
        <v>0</v>
      </c>
      <c r="AI76" s="521">
        <f t="shared" si="4"/>
        <v>0</v>
      </c>
      <c r="AJ76" s="521">
        <f t="shared" si="5"/>
        <v>0</v>
      </c>
      <c r="AK76" s="521">
        <f t="shared" si="6"/>
        <v>0</v>
      </c>
      <c r="AL76" s="521">
        <f t="shared" si="7"/>
        <v>0</v>
      </c>
      <c r="AM76" s="521">
        <f t="shared" si="8"/>
        <v>0</v>
      </c>
    </row>
    <row r="77" spans="1:39" ht="24" customHeight="1">
      <c r="A77" s="505" t="s">
        <v>258</v>
      </c>
      <c r="B77" s="505" t="s">
        <v>267</v>
      </c>
      <c r="C77" s="626" t="s">
        <v>268</v>
      </c>
      <c r="D77" s="324">
        <v>62</v>
      </c>
      <c r="E77" s="506">
        <v>33</v>
      </c>
      <c r="F77" s="506">
        <v>24</v>
      </c>
      <c r="G77" s="506">
        <v>9</v>
      </c>
      <c r="H77" s="506">
        <v>33</v>
      </c>
      <c r="I77" s="506">
        <v>19</v>
      </c>
      <c r="J77" s="506">
        <v>12</v>
      </c>
      <c r="K77" s="506">
        <v>7</v>
      </c>
      <c r="L77" s="506">
        <v>14</v>
      </c>
      <c r="M77" s="506">
        <v>12</v>
      </c>
      <c r="N77" s="506">
        <v>2</v>
      </c>
      <c r="O77" s="506">
        <v>0</v>
      </c>
      <c r="P77" s="506">
        <v>0</v>
      </c>
      <c r="Q77" s="506">
        <v>0</v>
      </c>
      <c r="R77" s="506">
        <v>0</v>
      </c>
      <c r="S77" s="506">
        <v>0</v>
      </c>
      <c r="T77" s="506">
        <v>0</v>
      </c>
      <c r="U77" s="506">
        <v>0</v>
      </c>
      <c r="V77" s="506">
        <v>0</v>
      </c>
      <c r="W77" s="506">
        <v>0</v>
      </c>
      <c r="X77" s="506">
        <v>0</v>
      </c>
      <c r="Y77" s="506">
        <v>33</v>
      </c>
      <c r="Z77" s="506">
        <v>0</v>
      </c>
      <c r="AA77" s="506">
        <v>0</v>
      </c>
      <c r="AB77" s="506">
        <v>0</v>
      </c>
      <c r="AC77" s="520"/>
      <c r="AD77" s="520"/>
      <c r="AE77" s="521">
        <f t="shared" si="0"/>
        <v>0</v>
      </c>
      <c r="AF77" s="521">
        <f t="shared" si="1"/>
        <v>0</v>
      </c>
      <c r="AG77" s="521">
        <f t="shared" si="2"/>
        <v>0</v>
      </c>
      <c r="AH77" s="521">
        <f t="shared" si="3"/>
        <v>0</v>
      </c>
      <c r="AI77" s="521">
        <f t="shared" si="4"/>
        <v>0</v>
      </c>
      <c r="AJ77" s="521">
        <f t="shared" si="5"/>
        <v>0</v>
      </c>
      <c r="AK77" s="521">
        <f t="shared" si="6"/>
        <v>0</v>
      </c>
      <c r="AL77" s="521">
        <f t="shared" si="7"/>
        <v>0</v>
      </c>
      <c r="AM77" s="521">
        <f t="shared" si="8"/>
        <v>0</v>
      </c>
    </row>
    <row r="78" spans="1:39" ht="24" customHeight="1">
      <c r="A78" s="505" t="s">
        <v>258</v>
      </c>
      <c r="B78" s="505" t="s">
        <v>269</v>
      </c>
      <c r="C78" s="626" t="s">
        <v>270</v>
      </c>
      <c r="D78" s="323">
        <v>63</v>
      </c>
      <c r="E78" s="506">
        <v>350</v>
      </c>
      <c r="F78" s="506">
        <v>217</v>
      </c>
      <c r="G78" s="506">
        <v>133</v>
      </c>
      <c r="H78" s="506">
        <v>63</v>
      </c>
      <c r="I78" s="506">
        <v>21</v>
      </c>
      <c r="J78" s="506">
        <v>3</v>
      </c>
      <c r="K78" s="506">
        <v>18</v>
      </c>
      <c r="L78" s="506">
        <v>42</v>
      </c>
      <c r="M78" s="506">
        <v>29</v>
      </c>
      <c r="N78" s="506">
        <v>13</v>
      </c>
      <c r="O78" s="506">
        <v>287</v>
      </c>
      <c r="P78" s="506">
        <v>26</v>
      </c>
      <c r="Q78" s="506">
        <v>25</v>
      </c>
      <c r="R78" s="506">
        <v>1</v>
      </c>
      <c r="S78" s="506">
        <v>261</v>
      </c>
      <c r="T78" s="506">
        <v>160</v>
      </c>
      <c r="U78" s="506">
        <v>101</v>
      </c>
      <c r="V78" s="506">
        <v>0</v>
      </c>
      <c r="W78" s="506">
        <v>0</v>
      </c>
      <c r="X78" s="506">
        <v>0</v>
      </c>
      <c r="Y78" s="506">
        <v>350</v>
      </c>
      <c r="Z78" s="506">
        <v>0</v>
      </c>
      <c r="AA78" s="506">
        <v>0</v>
      </c>
      <c r="AB78" s="506">
        <v>0</v>
      </c>
      <c r="AC78" s="520"/>
      <c r="AD78" s="520"/>
      <c r="AE78" s="521">
        <f t="shared" si="0"/>
        <v>0</v>
      </c>
      <c r="AF78" s="521">
        <f t="shared" si="1"/>
        <v>0</v>
      </c>
      <c r="AG78" s="521">
        <f t="shared" si="2"/>
        <v>0</v>
      </c>
      <c r="AH78" s="521">
        <f t="shared" si="3"/>
        <v>0</v>
      </c>
      <c r="AI78" s="521">
        <f t="shared" si="4"/>
        <v>0</v>
      </c>
      <c r="AJ78" s="521">
        <f t="shared" si="5"/>
        <v>0</v>
      </c>
      <c r="AK78" s="521">
        <f t="shared" si="6"/>
        <v>0</v>
      </c>
      <c r="AL78" s="521">
        <f t="shared" si="7"/>
        <v>0</v>
      </c>
      <c r="AM78" s="521">
        <f t="shared" si="8"/>
        <v>0</v>
      </c>
    </row>
    <row r="79" spans="1:39" ht="24" customHeight="1">
      <c r="A79" s="506" t="s">
        <v>258</v>
      </c>
      <c r="B79" s="506" t="s">
        <v>271</v>
      </c>
      <c r="C79" s="627" t="s">
        <v>272</v>
      </c>
      <c r="D79" s="324">
        <v>64</v>
      </c>
      <c r="E79" s="506">
        <v>47</v>
      </c>
      <c r="F79" s="506">
        <v>26</v>
      </c>
      <c r="G79" s="506">
        <v>21</v>
      </c>
      <c r="H79" s="506">
        <v>0</v>
      </c>
      <c r="I79" s="506">
        <v>0</v>
      </c>
      <c r="J79" s="506">
        <v>0</v>
      </c>
      <c r="K79" s="506">
        <v>0</v>
      </c>
      <c r="L79" s="506">
        <v>0</v>
      </c>
      <c r="M79" s="506">
        <v>0</v>
      </c>
      <c r="N79" s="506">
        <v>0</v>
      </c>
      <c r="O79" s="506">
        <v>47</v>
      </c>
      <c r="P79" s="506">
        <v>34</v>
      </c>
      <c r="Q79" s="506">
        <v>17</v>
      </c>
      <c r="R79" s="506">
        <v>17</v>
      </c>
      <c r="S79" s="506">
        <v>13</v>
      </c>
      <c r="T79" s="506">
        <v>9</v>
      </c>
      <c r="U79" s="506">
        <v>4</v>
      </c>
      <c r="V79" s="506">
        <v>0</v>
      </c>
      <c r="W79" s="506">
        <v>0</v>
      </c>
      <c r="X79" s="506">
        <v>0</v>
      </c>
      <c r="Y79" s="506">
        <v>47</v>
      </c>
      <c r="Z79" s="506">
        <v>0</v>
      </c>
      <c r="AA79" s="506">
        <v>0</v>
      </c>
      <c r="AB79" s="506">
        <v>0</v>
      </c>
      <c r="AC79" s="520"/>
      <c r="AD79" s="520"/>
      <c r="AE79" s="521">
        <f t="shared" si="0"/>
        <v>0</v>
      </c>
      <c r="AF79" s="521">
        <f t="shared" si="1"/>
        <v>0</v>
      </c>
      <c r="AG79" s="521">
        <f t="shared" si="2"/>
        <v>0</v>
      </c>
      <c r="AH79" s="521">
        <f t="shared" si="3"/>
        <v>0</v>
      </c>
      <c r="AI79" s="521">
        <f t="shared" si="4"/>
        <v>0</v>
      </c>
      <c r="AJ79" s="521">
        <f t="shared" si="5"/>
        <v>0</v>
      </c>
      <c r="AK79" s="521">
        <f t="shared" si="6"/>
        <v>0</v>
      </c>
      <c r="AL79" s="521">
        <f t="shared" si="7"/>
        <v>0</v>
      </c>
      <c r="AM79" s="521">
        <f t="shared" si="8"/>
        <v>0</v>
      </c>
    </row>
    <row r="80" spans="1:39" ht="24" customHeight="1">
      <c r="A80" s="506" t="s">
        <v>258</v>
      </c>
      <c r="B80" s="506" t="s">
        <v>273</v>
      </c>
      <c r="C80" s="627" t="s">
        <v>274</v>
      </c>
      <c r="D80" s="323">
        <v>65</v>
      </c>
      <c r="E80" s="506">
        <v>631</v>
      </c>
      <c r="F80" s="506">
        <v>97</v>
      </c>
      <c r="G80" s="506">
        <v>534</v>
      </c>
      <c r="H80" s="506">
        <v>0</v>
      </c>
      <c r="I80" s="506">
        <v>0</v>
      </c>
      <c r="J80" s="506">
        <v>0</v>
      </c>
      <c r="K80" s="506">
        <v>0</v>
      </c>
      <c r="L80" s="506">
        <v>0</v>
      </c>
      <c r="M80" s="506">
        <v>0</v>
      </c>
      <c r="N80" s="506">
        <v>0</v>
      </c>
      <c r="O80" s="506">
        <v>631</v>
      </c>
      <c r="P80" s="506">
        <v>196</v>
      </c>
      <c r="Q80" s="506">
        <v>39</v>
      </c>
      <c r="R80" s="506">
        <v>157</v>
      </c>
      <c r="S80" s="506">
        <v>435</v>
      </c>
      <c r="T80" s="506">
        <v>58</v>
      </c>
      <c r="U80" s="506">
        <v>377</v>
      </c>
      <c r="V80" s="506">
        <v>0</v>
      </c>
      <c r="W80" s="506">
        <v>0</v>
      </c>
      <c r="X80" s="506">
        <v>0</v>
      </c>
      <c r="Y80" s="506">
        <v>631</v>
      </c>
      <c r="Z80" s="506">
        <v>0</v>
      </c>
      <c r="AA80" s="506">
        <v>0</v>
      </c>
      <c r="AB80" s="506">
        <v>0</v>
      </c>
      <c r="AC80" s="520"/>
      <c r="AD80" s="520"/>
      <c r="AE80" s="521">
        <f t="shared" si="0"/>
        <v>0</v>
      </c>
      <c r="AF80" s="521">
        <f t="shared" si="1"/>
        <v>0</v>
      </c>
      <c r="AG80" s="521">
        <f t="shared" si="2"/>
        <v>0</v>
      </c>
      <c r="AH80" s="521">
        <f t="shared" si="3"/>
        <v>0</v>
      </c>
      <c r="AI80" s="521">
        <f t="shared" si="4"/>
        <v>0</v>
      </c>
      <c r="AJ80" s="521">
        <f t="shared" si="5"/>
        <v>0</v>
      </c>
      <c r="AK80" s="521">
        <f t="shared" si="6"/>
        <v>0</v>
      </c>
      <c r="AL80" s="521">
        <f t="shared" si="7"/>
        <v>0</v>
      </c>
      <c r="AM80" s="521">
        <f t="shared" si="8"/>
        <v>0</v>
      </c>
    </row>
    <row r="81" spans="1:39" s="42" customFormat="1" ht="24" customHeight="1">
      <c r="A81" s="506" t="s">
        <v>258</v>
      </c>
      <c r="B81" s="506" t="s">
        <v>275</v>
      </c>
      <c r="C81" s="627" t="s">
        <v>276</v>
      </c>
      <c r="D81" s="324">
        <v>66</v>
      </c>
      <c r="E81" s="506">
        <v>198</v>
      </c>
      <c r="F81" s="506">
        <v>135</v>
      </c>
      <c r="G81" s="506">
        <v>63</v>
      </c>
      <c r="H81" s="506">
        <v>0</v>
      </c>
      <c r="I81" s="506">
        <v>0</v>
      </c>
      <c r="J81" s="506">
        <v>0</v>
      </c>
      <c r="K81" s="506">
        <v>0</v>
      </c>
      <c r="L81" s="506">
        <v>0</v>
      </c>
      <c r="M81" s="506">
        <v>0</v>
      </c>
      <c r="N81" s="506">
        <v>0</v>
      </c>
      <c r="O81" s="506">
        <v>198</v>
      </c>
      <c r="P81" s="506">
        <v>0</v>
      </c>
      <c r="Q81" s="506">
        <v>0</v>
      </c>
      <c r="R81" s="506">
        <v>0</v>
      </c>
      <c r="S81" s="506">
        <v>198</v>
      </c>
      <c r="T81" s="506">
        <v>135</v>
      </c>
      <c r="U81" s="506">
        <v>63</v>
      </c>
      <c r="V81" s="506">
        <v>0</v>
      </c>
      <c r="W81" s="506">
        <v>0</v>
      </c>
      <c r="X81" s="506">
        <v>0</v>
      </c>
      <c r="Y81" s="506">
        <v>198</v>
      </c>
      <c r="Z81" s="506">
        <v>0</v>
      </c>
      <c r="AA81" s="506">
        <v>0</v>
      </c>
      <c r="AB81" s="506">
        <v>0</v>
      </c>
      <c r="AC81" s="520"/>
      <c r="AD81" s="520"/>
      <c r="AE81" s="521">
        <f t="shared" ref="AE81:AE144" si="9">+E81-F81-G81</f>
        <v>0</v>
      </c>
      <c r="AF81" s="521">
        <f t="shared" ref="AF81:AF144" si="10">+H81-I81-L81</f>
        <v>0</v>
      </c>
      <c r="AG81" s="521">
        <f t="shared" ref="AG81:AG144" si="11">+I81-J81-K81</f>
        <v>0</v>
      </c>
      <c r="AH81" s="521">
        <f t="shared" ref="AH81:AH144" si="12">+L81-M81-N81</f>
        <v>0</v>
      </c>
      <c r="AI81" s="521">
        <f t="shared" ref="AI81:AI144" si="13">+O81-P81-S81</f>
        <v>0</v>
      </c>
      <c r="AJ81" s="521">
        <f t="shared" ref="AJ81:AJ144" si="14">+P81-Q81-R81</f>
        <v>0</v>
      </c>
      <c r="AK81" s="521">
        <f t="shared" ref="AK81:AK144" si="15">+S81-T81-U81</f>
        <v>0</v>
      </c>
      <c r="AL81" s="521">
        <f t="shared" ref="AL81:AL144" si="16">+V81-W81-X81</f>
        <v>0</v>
      </c>
      <c r="AM81" s="521">
        <f t="shared" ref="AM81:AM144" si="17">+E81-Y81-Z81-AA81-AB81</f>
        <v>0</v>
      </c>
    </row>
    <row r="82" spans="1:39" s="42" customFormat="1" ht="24" customHeight="1">
      <c r="A82" s="505" t="s">
        <v>258</v>
      </c>
      <c r="B82" s="505" t="s">
        <v>277</v>
      </c>
      <c r="C82" s="626" t="s">
        <v>278</v>
      </c>
      <c r="D82" s="323">
        <v>67</v>
      </c>
      <c r="E82" s="505">
        <v>22</v>
      </c>
      <c r="F82" s="505">
        <v>16</v>
      </c>
      <c r="G82" s="505">
        <v>6</v>
      </c>
      <c r="H82" s="505">
        <v>22</v>
      </c>
      <c r="I82" s="505">
        <v>22</v>
      </c>
      <c r="J82" s="505">
        <v>16</v>
      </c>
      <c r="K82" s="505">
        <v>6</v>
      </c>
      <c r="L82" s="505">
        <v>0</v>
      </c>
      <c r="M82" s="505">
        <v>0</v>
      </c>
      <c r="N82" s="505">
        <v>0</v>
      </c>
      <c r="O82" s="505">
        <v>0</v>
      </c>
      <c r="P82" s="505">
        <v>0</v>
      </c>
      <c r="Q82" s="505"/>
      <c r="R82" s="505"/>
      <c r="S82" s="505">
        <v>0</v>
      </c>
      <c r="T82" s="505">
        <v>0</v>
      </c>
      <c r="U82" s="505">
        <v>0</v>
      </c>
      <c r="V82" s="505">
        <v>0</v>
      </c>
      <c r="W82" s="505"/>
      <c r="X82" s="505"/>
      <c r="Y82" s="505">
        <v>22</v>
      </c>
      <c r="Z82" s="505"/>
      <c r="AA82" s="505"/>
      <c r="AB82" s="505"/>
      <c r="AC82" s="520"/>
      <c r="AD82" s="520"/>
      <c r="AE82" s="521">
        <f t="shared" si="9"/>
        <v>0</v>
      </c>
      <c r="AF82" s="521">
        <f t="shared" si="10"/>
        <v>0</v>
      </c>
      <c r="AG82" s="521">
        <f t="shared" si="11"/>
        <v>0</v>
      </c>
      <c r="AH82" s="521">
        <f t="shared" si="12"/>
        <v>0</v>
      </c>
      <c r="AI82" s="521">
        <f t="shared" si="13"/>
        <v>0</v>
      </c>
      <c r="AJ82" s="521">
        <f t="shared" si="14"/>
        <v>0</v>
      </c>
      <c r="AK82" s="521">
        <f t="shared" si="15"/>
        <v>0</v>
      </c>
      <c r="AL82" s="521">
        <f t="shared" si="16"/>
        <v>0</v>
      </c>
      <c r="AM82" s="521">
        <f t="shared" si="17"/>
        <v>0</v>
      </c>
    </row>
    <row r="83" spans="1:39" s="42" customFormat="1" ht="24" customHeight="1">
      <c r="A83" s="505" t="s">
        <v>258</v>
      </c>
      <c r="B83" s="505" t="s">
        <v>279</v>
      </c>
      <c r="C83" s="626" t="s">
        <v>280</v>
      </c>
      <c r="D83" s="324">
        <v>68</v>
      </c>
      <c r="E83" s="506">
        <v>88</v>
      </c>
      <c r="F83" s="506">
        <v>24</v>
      </c>
      <c r="G83" s="506">
        <v>64</v>
      </c>
      <c r="H83" s="506">
        <v>0</v>
      </c>
      <c r="I83" s="506">
        <v>0</v>
      </c>
      <c r="J83" s="506">
        <v>0</v>
      </c>
      <c r="K83" s="506">
        <v>0</v>
      </c>
      <c r="L83" s="506">
        <v>0</v>
      </c>
      <c r="M83" s="506">
        <v>0</v>
      </c>
      <c r="N83" s="506">
        <v>0</v>
      </c>
      <c r="O83" s="506">
        <v>88</v>
      </c>
      <c r="P83" s="506">
        <v>20</v>
      </c>
      <c r="Q83" s="506">
        <v>3</v>
      </c>
      <c r="R83" s="506">
        <v>17</v>
      </c>
      <c r="S83" s="506">
        <v>68</v>
      </c>
      <c r="T83" s="506">
        <v>21</v>
      </c>
      <c r="U83" s="506">
        <v>47</v>
      </c>
      <c r="V83" s="506">
        <v>0</v>
      </c>
      <c r="W83" s="506">
        <v>0</v>
      </c>
      <c r="X83" s="506">
        <v>0</v>
      </c>
      <c r="Y83" s="506">
        <v>88</v>
      </c>
      <c r="Z83" s="506">
        <v>0</v>
      </c>
      <c r="AA83" s="506">
        <v>0</v>
      </c>
      <c r="AB83" s="506">
        <v>0</v>
      </c>
      <c r="AC83" s="520"/>
      <c r="AD83" s="520"/>
      <c r="AE83" s="521">
        <f t="shared" si="9"/>
        <v>0</v>
      </c>
      <c r="AF83" s="521">
        <f t="shared" si="10"/>
        <v>0</v>
      </c>
      <c r="AG83" s="521">
        <f t="shared" si="11"/>
        <v>0</v>
      </c>
      <c r="AH83" s="521">
        <f t="shared" si="12"/>
        <v>0</v>
      </c>
      <c r="AI83" s="521">
        <f t="shared" si="13"/>
        <v>0</v>
      </c>
      <c r="AJ83" s="521">
        <f t="shared" si="14"/>
        <v>0</v>
      </c>
      <c r="AK83" s="521">
        <f t="shared" si="15"/>
        <v>0</v>
      </c>
      <c r="AL83" s="521">
        <f t="shared" si="16"/>
        <v>0</v>
      </c>
      <c r="AM83" s="521">
        <f t="shared" si="17"/>
        <v>0</v>
      </c>
    </row>
    <row r="84" spans="1:39" ht="24" customHeight="1">
      <c r="A84" s="505" t="s">
        <v>258</v>
      </c>
      <c r="B84" s="505" t="s">
        <v>281</v>
      </c>
      <c r="C84" s="626" t="s">
        <v>282</v>
      </c>
      <c r="D84" s="323">
        <v>69</v>
      </c>
      <c r="E84" s="506">
        <v>618</v>
      </c>
      <c r="F84" s="506">
        <v>367</v>
      </c>
      <c r="G84" s="506">
        <v>251</v>
      </c>
      <c r="H84" s="506">
        <v>0</v>
      </c>
      <c r="I84" s="506">
        <v>0</v>
      </c>
      <c r="J84" s="506">
        <v>0</v>
      </c>
      <c r="K84" s="506">
        <v>0</v>
      </c>
      <c r="L84" s="506">
        <v>0</v>
      </c>
      <c r="M84" s="506">
        <v>0</v>
      </c>
      <c r="N84" s="506">
        <v>0</v>
      </c>
      <c r="O84" s="506">
        <v>618</v>
      </c>
      <c r="P84" s="506">
        <v>163</v>
      </c>
      <c r="Q84" s="506">
        <v>94</v>
      </c>
      <c r="R84" s="506">
        <v>69</v>
      </c>
      <c r="S84" s="506">
        <v>455</v>
      </c>
      <c r="T84" s="506">
        <v>273</v>
      </c>
      <c r="U84" s="506">
        <v>182</v>
      </c>
      <c r="V84" s="506">
        <v>0</v>
      </c>
      <c r="W84" s="506">
        <v>0</v>
      </c>
      <c r="X84" s="506">
        <v>0</v>
      </c>
      <c r="Y84" s="506">
        <v>618</v>
      </c>
      <c r="Z84" s="506">
        <v>0</v>
      </c>
      <c r="AA84" s="506">
        <v>0</v>
      </c>
      <c r="AB84" s="506">
        <v>0</v>
      </c>
      <c r="AC84" s="520"/>
      <c r="AD84" s="520"/>
      <c r="AE84" s="521">
        <f t="shared" si="9"/>
        <v>0</v>
      </c>
      <c r="AF84" s="521">
        <f t="shared" si="10"/>
        <v>0</v>
      </c>
      <c r="AG84" s="521">
        <f t="shared" si="11"/>
        <v>0</v>
      </c>
      <c r="AH84" s="521">
        <f t="shared" si="12"/>
        <v>0</v>
      </c>
      <c r="AI84" s="521">
        <f t="shared" si="13"/>
        <v>0</v>
      </c>
      <c r="AJ84" s="521">
        <f t="shared" si="14"/>
        <v>0</v>
      </c>
      <c r="AK84" s="521">
        <f t="shared" si="15"/>
        <v>0</v>
      </c>
      <c r="AL84" s="521">
        <f t="shared" si="16"/>
        <v>0</v>
      </c>
      <c r="AM84" s="521">
        <f t="shared" si="17"/>
        <v>0</v>
      </c>
    </row>
    <row r="85" spans="1:39" s="507" customFormat="1" ht="15.75" customHeight="1">
      <c r="A85" s="505" t="s">
        <v>258</v>
      </c>
      <c r="B85" s="505" t="s">
        <v>283</v>
      </c>
      <c r="C85" s="626" t="s">
        <v>284</v>
      </c>
      <c r="D85" s="324">
        <v>70</v>
      </c>
      <c r="E85" s="505">
        <v>70</v>
      </c>
      <c r="F85" s="505">
        <v>66</v>
      </c>
      <c r="G85" s="505">
        <v>4</v>
      </c>
      <c r="H85" s="505">
        <v>0</v>
      </c>
      <c r="I85" s="505">
        <v>0</v>
      </c>
      <c r="J85" s="505">
        <v>0</v>
      </c>
      <c r="K85" s="505">
        <v>0</v>
      </c>
      <c r="L85" s="505">
        <v>0</v>
      </c>
      <c r="M85" s="505">
        <v>0</v>
      </c>
      <c r="N85" s="505">
        <v>0</v>
      </c>
      <c r="O85" s="505">
        <v>70</v>
      </c>
      <c r="P85" s="505">
        <v>0</v>
      </c>
      <c r="Q85" s="505"/>
      <c r="R85" s="505"/>
      <c r="S85" s="505">
        <v>70</v>
      </c>
      <c r="T85" s="505">
        <v>66</v>
      </c>
      <c r="U85" s="505">
        <v>4</v>
      </c>
      <c r="V85" s="505">
        <v>0</v>
      </c>
      <c r="W85" s="505"/>
      <c r="X85" s="505"/>
      <c r="Y85" s="505">
        <v>70</v>
      </c>
      <c r="Z85" s="505"/>
      <c r="AA85" s="505"/>
      <c r="AB85" s="505"/>
      <c r="AC85" s="520"/>
      <c r="AD85" s="520"/>
      <c r="AE85" s="521">
        <f t="shared" si="9"/>
        <v>0</v>
      </c>
      <c r="AF85" s="521">
        <f t="shared" si="10"/>
        <v>0</v>
      </c>
      <c r="AG85" s="521">
        <f t="shared" si="11"/>
        <v>0</v>
      </c>
      <c r="AH85" s="521">
        <f t="shared" si="12"/>
        <v>0</v>
      </c>
      <c r="AI85" s="521">
        <f t="shared" si="13"/>
        <v>0</v>
      </c>
      <c r="AJ85" s="521">
        <f t="shared" si="14"/>
        <v>0</v>
      </c>
      <c r="AK85" s="521">
        <f t="shared" si="15"/>
        <v>0</v>
      </c>
      <c r="AL85" s="521">
        <f t="shared" si="16"/>
        <v>0</v>
      </c>
      <c r="AM85" s="521">
        <f t="shared" si="17"/>
        <v>0</v>
      </c>
    </row>
    <row r="86" spans="1:39" ht="27.75" customHeight="1">
      <c r="A86" s="321" t="s">
        <v>285</v>
      </c>
      <c r="B86" s="321"/>
      <c r="C86" s="625"/>
      <c r="D86" s="325">
        <v>71</v>
      </c>
      <c r="E86" s="628">
        <v>80</v>
      </c>
      <c r="F86" s="628">
        <v>50</v>
      </c>
      <c r="G86" s="628">
        <v>30</v>
      </c>
      <c r="H86" s="628">
        <v>0</v>
      </c>
      <c r="I86" s="628">
        <v>0</v>
      </c>
      <c r="J86" s="628">
        <v>0</v>
      </c>
      <c r="K86" s="628">
        <v>0</v>
      </c>
      <c r="L86" s="628">
        <v>0</v>
      </c>
      <c r="M86" s="628">
        <v>0</v>
      </c>
      <c r="N86" s="628">
        <v>0</v>
      </c>
      <c r="O86" s="628">
        <v>80</v>
      </c>
      <c r="P86" s="628">
        <v>29</v>
      </c>
      <c r="Q86" s="628">
        <v>23</v>
      </c>
      <c r="R86" s="628">
        <v>6</v>
      </c>
      <c r="S86" s="628">
        <v>51</v>
      </c>
      <c r="T86" s="628">
        <v>27</v>
      </c>
      <c r="U86" s="628">
        <v>24</v>
      </c>
      <c r="V86" s="628">
        <v>0</v>
      </c>
      <c r="W86" s="628">
        <v>0</v>
      </c>
      <c r="X86" s="628">
        <v>0</v>
      </c>
      <c r="Y86" s="628">
        <v>80</v>
      </c>
      <c r="Z86" s="628">
        <v>0</v>
      </c>
      <c r="AA86" s="628">
        <v>0</v>
      </c>
      <c r="AB86" s="628">
        <v>0</v>
      </c>
      <c r="AC86" s="518"/>
      <c r="AD86" s="518"/>
      <c r="AE86" s="521">
        <f t="shared" si="9"/>
        <v>0</v>
      </c>
      <c r="AF86" s="521">
        <f t="shared" si="10"/>
        <v>0</v>
      </c>
      <c r="AG86" s="521">
        <f t="shared" si="11"/>
        <v>0</v>
      </c>
      <c r="AH86" s="521">
        <f t="shared" si="12"/>
        <v>0</v>
      </c>
      <c r="AI86" s="521">
        <f t="shared" si="13"/>
        <v>0</v>
      </c>
      <c r="AJ86" s="521">
        <f t="shared" si="14"/>
        <v>0</v>
      </c>
      <c r="AK86" s="521">
        <f t="shared" si="15"/>
        <v>0</v>
      </c>
      <c r="AL86" s="521">
        <f t="shared" si="16"/>
        <v>0</v>
      </c>
      <c r="AM86" s="521">
        <f t="shared" si="17"/>
        <v>0</v>
      </c>
    </row>
    <row r="87" spans="1:39" ht="27.75" customHeight="1">
      <c r="A87" s="505" t="s">
        <v>286</v>
      </c>
      <c r="B87" s="505" t="s">
        <v>287</v>
      </c>
      <c r="C87" s="626" t="s">
        <v>288</v>
      </c>
      <c r="D87" s="324">
        <v>72</v>
      </c>
      <c r="E87" s="505">
        <v>71</v>
      </c>
      <c r="F87" s="505">
        <v>43</v>
      </c>
      <c r="G87" s="505">
        <v>28</v>
      </c>
      <c r="H87" s="505">
        <v>0</v>
      </c>
      <c r="I87" s="505">
        <v>0</v>
      </c>
      <c r="J87" s="505">
        <v>0</v>
      </c>
      <c r="K87" s="505">
        <v>0</v>
      </c>
      <c r="L87" s="505">
        <v>0</v>
      </c>
      <c r="M87" s="505">
        <v>0</v>
      </c>
      <c r="N87" s="505">
        <v>0</v>
      </c>
      <c r="O87" s="505">
        <v>71</v>
      </c>
      <c r="P87" s="505">
        <v>20</v>
      </c>
      <c r="Q87" s="505">
        <v>16</v>
      </c>
      <c r="R87" s="505">
        <v>4</v>
      </c>
      <c r="S87" s="505">
        <v>51</v>
      </c>
      <c r="T87" s="505">
        <v>27</v>
      </c>
      <c r="U87" s="505">
        <v>24</v>
      </c>
      <c r="V87" s="505">
        <v>0</v>
      </c>
      <c r="W87" s="505">
        <v>0</v>
      </c>
      <c r="X87" s="505">
        <v>0</v>
      </c>
      <c r="Y87" s="505">
        <v>71</v>
      </c>
      <c r="Z87" s="505">
        <v>0</v>
      </c>
      <c r="AA87" s="505">
        <v>0</v>
      </c>
      <c r="AB87" s="505">
        <v>0</v>
      </c>
      <c r="AC87" s="519"/>
      <c r="AD87" s="519"/>
      <c r="AE87" s="521">
        <f t="shared" si="9"/>
        <v>0</v>
      </c>
      <c r="AF87" s="521">
        <f t="shared" si="10"/>
        <v>0</v>
      </c>
      <c r="AG87" s="521">
        <f t="shared" si="11"/>
        <v>0</v>
      </c>
      <c r="AH87" s="521">
        <f t="shared" si="12"/>
        <v>0</v>
      </c>
      <c r="AI87" s="521">
        <f t="shared" si="13"/>
        <v>0</v>
      </c>
      <c r="AJ87" s="521">
        <f t="shared" si="14"/>
        <v>0</v>
      </c>
      <c r="AK87" s="521">
        <f t="shared" si="15"/>
        <v>0</v>
      </c>
      <c r="AL87" s="521">
        <f t="shared" si="16"/>
        <v>0</v>
      </c>
      <c r="AM87" s="521">
        <f t="shared" si="17"/>
        <v>0</v>
      </c>
    </row>
    <row r="88" spans="1:39" s="507" customFormat="1" ht="15.75" customHeight="1">
      <c r="A88" s="505" t="s">
        <v>286</v>
      </c>
      <c r="B88" s="505" t="s">
        <v>289</v>
      </c>
      <c r="C88" s="626" t="s">
        <v>290</v>
      </c>
      <c r="D88" s="323">
        <v>73</v>
      </c>
      <c r="E88" s="505">
        <v>9</v>
      </c>
      <c r="F88" s="505">
        <v>7</v>
      </c>
      <c r="G88" s="505">
        <v>2</v>
      </c>
      <c r="H88" s="505">
        <v>0</v>
      </c>
      <c r="I88" s="505">
        <v>0</v>
      </c>
      <c r="J88" s="505">
        <v>0</v>
      </c>
      <c r="K88" s="505">
        <v>0</v>
      </c>
      <c r="L88" s="505">
        <v>0</v>
      </c>
      <c r="M88" s="505">
        <v>0</v>
      </c>
      <c r="N88" s="505">
        <v>0</v>
      </c>
      <c r="O88" s="505">
        <v>9</v>
      </c>
      <c r="P88" s="505">
        <v>9</v>
      </c>
      <c r="Q88" s="505">
        <v>7</v>
      </c>
      <c r="R88" s="505">
        <v>2</v>
      </c>
      <c r="S88" s="505">
        <v>0</v>
      </c>
      <c r="T88" s="505">
        <v>0</v>
      </c>
      <c r="U88" s="505">
        <v>0</v>
      </c>
      <c r="V88" s="505">
        <v>0</v>
      </c>
      <c r="W88" s="505"/>
      <c r="X88" s="505"/>
      <c r="Y88" s="505">
        <v>9</v>
      </c>
      <c r="Z88" s="505"/>
      <c r="AA88" s="505"/>
      <c r="AB88" s="505"/>
      <c r="AC88" s="519"/>
      <c r="AD88" s="519"/>
      <c r="AE88" s="521">
        <f t="shared" si="9"/>
        <v>0</v>
      </c>
      <c r="AF88" s="521">
        <f t="shared" si="10"/>
        <v>0</v>
      </c>
      <c r="AG88" s="521">
        <f t="shared" si="11"/>
        <v>0</v>
      </c>
      <c r="AH88" s="521">
        <f t="shared" si="12"/>
        <v>0</v>
      </c>
      <c r="AI88" s="521">
        <f t="shared" si="13"/>
        <v>0</v>
      </c>
      <c r="AJ88" s="521">
        <f t="shared" si="14"/>
        <v>0</v>
      </c>
      <c r="AK88" s="521">
        <f t="shared" si="15"/>
        <v>0</v>
      </c>
      <c r="AL88" s="521">
        <f t="shared" si="16"/>
        <v>0</v>
      </c>
      <c r="AM88" s="521">
        <f t="shared" si="17"/>
        <v>0</v>
      </c>
    </row>
    <row r="89" spans="1:39" ht="28.5" customHeight="1">
      <c r="A89" s="730" t="s">
        <v>291</v>
      </c>
      <c r="B89" s="731"/>
      <c r="C89" s="731"/>
      <c r="D89" s="322">
        <v>74</v>
      </c>
      <c r="E89" s="628">
        <v>1085</v>
      </c>
      <c r="F89" s="628">
        <v>476</v>
      </c>
      <c r="G89" s="628">
        <v>609</v>
      </c>
      <c r="H89" s="628">
        <v>17</v>
      </c>
      <c r="I89" s="628">
        <v>17</v>
      </c>
      <c r="J89" s="628">
        <v>7</v>
      </c>
      <c r="K89" s="628">
        <v>10</v>
      </c>
      <c r="L89" s="628">
        <v>0</v>
      </c>
      <c r="M89" s="628">
        <v>0</v>
      </c>
      <c r="N89" s="628">
        <v>0</v>
      </c>
      <c r="O89" s="628">
        <v>1068</v>
      </c>
      <c r="P89" s="628">
        <v>745</v>
      </c>
      <c r="Q89" s="628">
        <v>361</v>
      </c>
      <c r="R89" s="628">
        <v>384</v>
      </c>
      <c r="S89" s="628">
        <v>323</v>
      </c>
      <c r="T89" s="628">
        <v>108</v>
      </c>
      <c r="U89" s="628">
        <v>215</v>
      </c>
      <c r="V89" s="628">
        <v>0</v>
      </c>
      <c r="W89" s="628">
        <v>0</v>
      </c>
      <c r="X89" s="628">
        <v>0</v>
      </c>
      <c r="Y89" s="628">
        <v>1085</v>
      </c>
      <c r="Z89" s="628">
        <v>0</v>
      </c>
      <c r="AA89" s="628">
        <v>0</v>
      </c>
      <c r="AB89" s="628">
        <v>0</v>
      </c>
      <c r="AC89" s="518"/>
      <c r="AD89" s="518"/>
      <c r="AE89" s="521">
        <f t="shared" si="9"/>
        <v>0</v>
      </c>
      <c r="AF89" s="521">
        <f t="shared" si="10"/>
        <v>0</v>
      </c>
      <c r="AG89" s="521">
        <f t="shared" si="11"/>
        <v>0</v>
      </c>
      <c r="AH89" s="521">
        <f t="shared" si="12"/>
        <v>0</v>
      </c>
      <c r="AI89" s="521">
        <f t="shared" si="13"/>
        <v>0</v>
      </c>
      <c r="AJ89" s="521">
        <f t="shared" si="14"/>
        <v>0</v>
      </c>
      <c r="AK89" s="521">
        <f t="shared" si="15"/>
        <v>0</v>
      </c>
      <c r="AL89" s="521">
        <f t="shared" si="16"/>
        <v>0</v>
      </c>
      <c r="AM89" s="521">
        <f t="shared" si="17"/>
        <v>0</v>
      </c>
    </row>
    <row r="90" spans="1:39" ht="28.5" customHeight="1">
      <c r="A90" s="505" t="s">
        <v>292</v>
      </c>
      <c r="B90" s="505" t="s">
        <v>293</v>
      </c>
      <c r="C90" s="626" t="s">
        <v>294</v>
      </c>
      <c r="D90" s="323">
        <v>75</v>
      </c>
      <c r="E90" s="506">
        <v>216</v>
      </c>
      <c r="F90" s="506">
        <v>75</v>
      </c>
      <c r="G90" s="506">
        <v>141</v>
      </c>
      <c r="H90" s="506">
        <v>0</v>
      </c>
      <c r="I90" s="506">
        <v>0</v>
      </c>
      <c r="J90" s="506">
        <v>0</v>
      </c>
      <c r="K90" s="506">
        <v>0</v>
      </c>
      <c r="L90" s="506">
        <v>0</v>
      </c>
      <c r="M90" s="506">
        <v>0</v>
      </c>
      <c r="N90" s="506">
        <v>0</v>
      </c>
      <c r="O90" s="506">
        <v>216</v>
      </c>
      <c r="P90" s="506">
        <v>14</v>
      </c>
      <c r="Q90" s="506">
        <v>4</v>
      </c>
      <c r="R90" s="506">
        <v>10</v>
      </c>
      <c r="S90" s="506">
        <v>202</v>
      </c>
      <c r="T90" s="506">
        <v>71</v>
      </c>
      <c r="U90" s="506">
        <v>131</v>
      </c>
      <c r="V90" s="506">
        <v>0</v>
      </c>
      <c r="W90" s="506">
        <v>0</v>
      </c>
      <c r="X90" s="506">
        <v>0</v>
      </c>
      <c r="Y90" s="506">
        <v>216</v>
      </c>
      <c r="Z90" s="506">
        <v>0</v>
      </c>
      <c r="AA90" s="506">
        <v>0</v>
      </c>
      <c r="AB90" s="506">
        <v>0</v>
      </c>
      <c r="AC90" s="520"/>
      <c r="AD90" s="520"/>
      <c r="AE90" s="521">
        <f t="shared" si="9"/>
        <v>0</v>
      </c>
      <c r="AF90" s="521">
        <f t="shared" si="10"/>
        <v>0</v>
      </c>
      <c r="AG90" s="521">
        <f t="shared" si="11"/>
        <v>0</v>
      </c>
      <c r="AH90" s="521">
        <f t="shared" si="12"/>
        <v>0</v>
      </c>
      <c r="AI90" s="521">
        <f t="shared" si="13"/>
        <v>0</v>
      </c>
      <c r="AJ90" s="521">
        <f t="shared" si="14"/>
        <v>0</v>
      </c>
      <c r="AK90" s="521">
        <f t="shared" si="15"/>
        <v>0</v>
      </c>
      <c r="AL90" s="521">
        <f t="shared" si="16"/>
        <v>0</v>
      </c>
      <c r="AM90" s="521">
        <f t="shared" si="17"/>
        <v>0</v>
      </c>
    </row>
    <row r="91" spans="1:39" ht="28.5" customHeight="1">
      <c r="A91" s="505" t="s">
        <v>292</v>
      </c>
      <c r="B91" s="505" t="s">
        <v>295</v>
      </c>
      <c r="C91" s="626" t="s">
        <v>296</v>
      </c>
      <c r="D91" s="324">
        <v>76</v>
      </c>
      <c r="E91" s="506">
        <v>249</v>
      </c>
      <c r="F91" s="506">
        <v>81</v>
      </c>
      <c r="G91" s="506">
        <v>168</v>
      </c>
      <c r="H91" s="506">
        <v>0</v>
      </c>
      <c r="I91" s="506">
        <v>0</v>
      </c>
      <c r="J91" s="506">
        <v>0</v>
      </c>
      <c r="K91" s="506">
        <v>0</v>
      </c>
      <c r="L91" s="506">
        <v>0</v>
      </c>
      <c r="M91" s="506">
        <v>0</v>
      </c>
      <c r="N91" s="506">
        <v>0</v>
      </c>
      <c r="O91" s="506">
        <v>249</v>
      </c>
      <c r="P91" s="506">
        <v>158</v>
      </c>
      <c r="Q91" s="506">
        <v>63</v>
      </c>
      <c r="R91" s="506">
        <v>95</v>
      </c>
      <c r="S91" s="506">
        <v>91</v>
      </c>
      <c r="T91" s="506">
        <v>18</v>
      </c>
      <c r="U91" s="506">
        <v>73</v>
      </c>
      <c r="V91" s="506">
        <v>0</v>
      </c>
      <c r="W91" s="506">
        <v>0</v>
      </c>
      <c r="X91" s="506">
        <v>0</v>
      </c>
      <c r="Y91" s="506">
        <v>249</v>
      </c>
      <c r="Z91" s="506">
        <v>0</v>
      </c>
      <c r="AA91" s="506">
        <v>0</v>
      </c>
      <c r="AB91" s="506">
        <v>0</v>
      </c>
      <c r="AC91" s="520"/>
      <c r="AD91" s="520"/>
      <c r="AE91" s="521">
        <f t="shared" si="9"/>
        <v>0</v>
      </c>
      <c r="AF91" s="521">
        <f t="shared" si="10"/>
        <v>0</v>
      </c>
      <c r="AG91" s="521">
        <f t="shared" si="11"/>
        <v>0</v>
      </c>
      <c r="AH91" s="521">
        <f t="shared" si="12"/>
        <v>0</v>
      </c>
      <c r="AI91" s="521">
        <f t="shared" si="13"/>
        <v>0</v>
      </c>
      <c r="AJ91" s="521">
        <f t="shared" si="14"/>
        <v>0</v>
      </c>
      <c r="AK91" s="521">
        <f t="shared" si="15"/>
        <v>0</v>
      </c>
      <c r="AL91" s="521">
        <f t="shared" si="16"/>
        <v>0</v>
      </c>
      <c r="AM91" s="521">
        <f t="shared" si="17"/>
        <v>0</v>
      </c>
    </row>
    <row r="92" spans="1:39" ht="28.5" customHeight="1">
      <c r="A92" s="506" t="s">
        <v>297</v>
      </c>
      <c r="B92" s="506" t="s">
        <v>298</v>
      </c>
      <c r="C92" s="627" t="s">
        <v>299</v>
      </c>
      <c r="D92" s="323">
        <v>77</v>
      </c>
      <c r="E92" s="506">
        <v>35</v>
      </c>
      <c r="F92" s="506">
        <v>24</v>
      </c>
      <c r="G92" s="506">
        <v>11</v>
      </c>
      <c r="H92" s="506">
        <v>0</v>
      </c>
      <c r="I92" s="506">
        <v>0</v>
      </c>
      <c r="J92" s="506">
        <v>0</v>
      </c>
      <c r="K92" s="506">
        <v>0</v>
      </c>
      <c r="L92" s="506">
        <v>0</v>
      </c>
      <c r="M92" s="506">
        <v>0</v>
      </c>
      <c r="N92" s="506">
        <v>0</v>
      </c>
      <c r="O92" s="506">
        <v>35</v>
      </c>
      <c r="P92" s="506">
        <v>35</v>
      </c>
      <c r="Q92" s="506">
        <v>24</v>
      </c>
      <c r="R92" s="506">
        <v>11</v>
      </c>
      <c r="S92" s="506">
        <v>0</v>
      </c>
      <c r="T92" s="506">
        <v>0</v>
      </c>
      <c r="U92" s="506">
        <v>0</v>
      </c>
      <c r="V92" s="506">
        <v>0</v>
      </c>
      <c r="W92" s="506">
        <v>0</v>
      </c>
      <c r="X92" s="506">
        <v>0</v>
      </c>
      <c r="Y92" s="506">
        <v>35</v>
      </c>
      <c r="Z92" s="506">
        <v>0</v>
      </c>
      <c r="AA92" s="506">
        <v>0</v>
      </c>
      <c r="AB92" s="506">
        <v>0</v>
      </c>
      <c r="AC92" s="520"/>
      <c r="AD92" s="520"/>
      <c r="AE92" s="521">
        <f t="shared" si="9"/>
        <v>0</v>
      </c>
      <c r="AF92" s="521">
        <f t="shared" si="10"/>
        <v>0</v>
      </c>
      <c r="AG92" s="521">
        <f t="shared" si="11"/>
        <v>0</v>
      </c>
      <c r="AH92" s="521">
        <f t="shared" si="12"/>
        <v>0</v>
      </c>
      <c r="AI92" s="521">
        <f t="shared" si="13"/>
        <v>0</v>
      </c>
      <c r="AJ92" s="521">
        <f t="shared" si="14"/>
        <v>0</v>
      </c>
      <c r="AK92" s="521">
        <f t="shared" si="15"/>
        <v>0</v>
      </c>
      <c r="AL92" s="521">
        <f t="shared" si="16"/>
        <v>0</v>
      </c>
      <c r="AM92" s="521">
        <f t="shared" si="17"/>
        <v>0</v>
      </c>
    </row>
    <row r="93" spans="1:39" ht="28.5" customHeight="1">
      <c r="A93" s="505" t="s">
        <v>292</v>
      </c>
      <c r="B93" s="505" t="s">
        <v>300</v>
      </c>
      <c r="C93" s="626" t="s">
        <v>301</v>
      </c>
      <c r="D93" s="324">
        <v>78</v>
      </c>
      <c r="E93" s="506">
        <v>462</v>
      </c>
      <c r="F93" s="506">
        <v>239</v>
      </c>
      <c r="G93" s="506">
        <v>223</v>
      </c>
      <c r="H93" s="506">
        <v>0</v>
      </c>
      <c r="I93" s="506">
        <v>0</v>
      </c>
      <c r="J93" s="506">
        <v>0</v>
      </c>
      <c r="K93" s="506">
        <v>0</v>
      </c>
      <c r="L93" s="506">
        <v>0</v>
      </c>
      <c r="M93" s="506">
        <v>0</v>
      </c>
      <c r="N93" s="506">
        <v>0</v>
      </c>
      <c r="O93" s="506">
        <v>462</v>
      </c>
      <c r="P93" s="506">
        <v>448</v>
      </c>
      <c r="Q93" s="506">
        <v>230</v>
      </c>
      <c r="R93" s="506">
        <v>218</v>
      </c>
      <c r="S93" s="506">
        <v>14</v>
      </c>
      <c r="T93" s="506">
        <v>9</v>
      </c>
      <c r="U93" s="506">
        <v>5</v>
      </c>
      <c r="V93" s="506">
        <v>0</v>
      </c>
      <c r="W93" s="506">
        <v>0</v>
      </c>
      <c r="X93" s="506">
        <v>0</v>
      </c>
      <c r="Y93" s="506">
        <v>462</v>
      </c>
      <c r="Z93" s="506">
        <v>0</v>
      </c>
      <c r="AA93" s="506">
        <v>0</v>
      </c>
      <c r="AB93" s="506">
        <v>0</v>
      </c>
      <c r="AC93" s="520"/>
      <c r="AD93" s="520"/>
      <c r="AE93" s="521">
        <f t="shared" si="9"/>
        <v>0</v>
      </c>
      <c r="AF93" s="521">
        <f t="shared" si="10"/>
        <v>0</v>
      </c>
      <c r="AG93" s="521">
        <f t="shared" si="11"/>
        <v>0</v>
      </c>
      <c r="AH93" s="521">
        <f t="shared" si="12"/>
        <v>0</v>
      </c>
      <c r="AI93" s="521">
        <f t="shared" si="13"/>
        <v>0</v>
      </c>
      <c r="AJ93" s="521">
        <f t="shared" si="14"/>
        <v>0</v>
      </c>
      <c r="AK93" s="521">
        <f t="shared" si="15"/>
        <v>0</v>
      </c>
      <c r="AL93" s="521">
        <f t="shared" si="16"/>
        <v>0</v>
      </c>
      <c r="AM93" s="521">
        <f t="shared" si="17"/>
        <v>0</v>
      </c>
    </row>
    <row r="94" spans="1:39" ht="28.5" customHeight="1">
      <c r="A94" s="506" t="s">
        <v>292</v>
      </c>
      <c r="B94" s="506" t="s">
        <v>302</v>
      </c>
      <c r="C94" s="627" t="s">
        <v>303</v>
      </c>
      <c r="D94" s="323">
        <v>79</v>
      </c>
      <c r="E94" s="506">
        <v>61</v>
      </c>
      <c r="F94" s="506">
        <v>30</v>
      </c>
      <c r="G94" s="506">
        <v>31</v>
      </c>
      <c r="H94" s="506">
        <v>0</v>
      </c>
      <c r="I94" s="506">
        <v>0</v>
      </c>
      <c r="J94" s="506">
        <v>0</v>
      </c>
      <c r="K94" s="506">
        <v>0</v>
      </c>
      <c r="L94" s="506">
        <v>0</v>
      </c>
      <c r="M94" s="506">
        <v>0</v>
      </c>
      <c r="N94" s="506">
        <v>0</v>
      </c>
      <c r="O94" s="506">
        <v>61</v>
      </c>
      <c r="P94" s="506">
        <v>45</v>
      </c>
      <c r="Q94" s="506">
        <v>20</v>
      </c>
      <c r="R94" s="506">
        <v>25</v>
      </c>
      <c r="S94" s="506">
        <v>16</v>
      </c>
      <c r="T94" s="506">
        <v>10</v>
      </c>
      <c r="U94" s="506">
        <v>6</v>
      </c>
      <c r="V94" s="506">
        <v>0</v>
      </c>
      <c r="W94" s="506">
        <v>0</v>
      </c>
      <c r="X94" s="506">
        <v>0</v>
      </c>
      <c r="Y94" s="506">
        <v>61</v>
      </c>
      <c r="Z94" s="506">
        <v>0</v>
      </c>
      <c r="AA94" s="506">
        <v>0</v>
      </c>
      <c r="AB94" s="506">
        <v>0</v>
      </c>
      <c r="AC94" s="520"/>
      <c r="AD94" s="520"/>
      <c r="AE94" s="521">
        <f t="shared" si="9"/>
        <v>0</v>
      </c>
      <c r="AF94" s="521">
        <f t="shared" si="10"/>
        <v>0</v>
      </c>
      <c r="AG94" s="521">
        <f t="shared" si="11"/>
        <v>0</v>
      </c>
      <c r="AH94" s="521">
        <f t="shared" si="12"/>
        <v>0</v>
      </c>
      <c r="AI94" s="521">
        <f t="shared" si="13"/>
        <v>0</v>
      </c>
      <c r="AJ94" s="521">
        <f t="shared" si="14"/>
        <v>0</v>
      </c>
      <c r="AK94" s="521">
        <f t="shared" si="15"/>
        <v>0</v>
      </c>
      <c r="AL94" s="521">
        <f t="shared" si="16"/>
        <v>0</v>
      </c>
      <c r="AM94" s="521">
        <f t="shared" si="17"/>
        <v>0</v>
      </c>
    </row>
    <row r="95" spans="1:39" ht="28.5" customHeight="1">
      <c r="A95" s="506" t="s">
        <v>292</v>
      </c>
      <c r="B95" s="506" t="s">
        <v>304</v>
      </c>
      <c r="C95" s="627" t="s">
        <v>305</v>
      </c>
      <c r="D95" s="324">
        <v>80</v>
      </c>
      <c r="E95" s="506">
        <v>45</v>
      </c>
      <c r="F95" s="506">
        <v>20</v>
      </c>
      <c r="G95" s="506">
        <v>25</v>
      </c>
      <c r="H95" s="506">
        <v>0</v>
      </c>
      <c r="I95" s="506">
        <v>0</v>
      </c>
      <c r="J95" s="506">
        <v>0</v>
      </c>
      <c r="K95" s="506">
        <v>0</v>
      </c>
      <c r="L95" s="506">
        <v>0</v>
      </c>
      <c r="M95" s="506">
        <v>0</v>
      </c>
      <c r="N95" s="506">
        <v>0</v>
      </c>
      <c r="O95" s="506">
        <v>45</v>
      </c>
      <c r="P95" s="506">
        <v>45</v>
      </c>
      <c r="Q95" s="506">
        <v>20</v>
      </c>
      <c r="R95" s="506">
        <v>25</v>
      </c>
      <c r="S95" s="506">
        <v>0</v>
      </c>
      <c r="T95" s="506">
        <v>0</v>
      </c>
      <c r="U95" s="506">
        <v>0</v>
      </c>
      <c r="V95" s="506">
        <v>0</v>
      </c>
      <c r="W95" s="506">
        <v>0</v>
      </c>
      <c r="X95" s="506">
        <v>0</v>
      </c>
      <c r="Y95" s="506">
        <v>45</v>
      </c>
      <c r="Z95" s="506">
        <v>0</v>
      </c>
      <c r="AA95" s="506">
        <v>0</v>
      </c>
      <c r="AB95" s="506">
        <v>0</v>
      </c>
      <c r="AC95" s="520"/>
      <c r="AD95" s="520"/>
      <c r="AE95" s="521">
        <f t="shared" si="9"/>
        <v>0</v>
      </c>
      <c r="AF95" s="521">
        <f t="shared" si="10"/>
        <v>0</v>
      </c>
      <c r="AG95" s="521">
        <f t="shared" si="11"/>
        <v>0</v>
      </c>
      <c r="AH95" s="521">
        <f t="shared" si="12"/>
        <v>0</v>
      </c>
      <c r="AI95" s="521">
        <f t="shared" si="13"/>
        <v>0</v>
      </c>
      <c r="AJ95" s="521">
        <f t="shared" si="14"/>
        <v>0</v>
      </c>
      <c r="AK95" s="521">
        <f t="shared" si="15"/>
        <v>0</v>
      </c>
      <c r="AL95" s="521">
        <f t="shared" si="16"/>
        <v>0</v>
      </c>
      <c r="AM95" s="521">
        <f t="shared" si="17"/>
        <v>0</v>
      </c>
    </row>
    <row r="96" spans="1:39" s="507" customFormat="1" ht="15.75" customHeight="1">
      <c r="A96" s="505" t="s">
        <v>292</v>
      </c>
      <c r="B96" s="505" t="s">
        <v>306</v>
      </c>
      <c r="C96" s="626" t="s">
        <v>307</v>
      </c>
      <c r="D96" s="323">
        <v>81</v>
      </c>
      <c r="E96" s="505">
        <v>17</v>
      </c>
      <c r="F96" s="505">
        <v>7</v>
      </c>
      <c r="G96" s="505">
        <v>10</v>
      </c>
      <c r="H96" s="505">
        <v>17</v>
      </c>
      <c r="I96" s="505">
        <v>17</v>
      </c>
      <c r="J96" s="505">
        <v>7</v>
      </c>
      <c r="K96" s="505">
        <v>10</v>
      </c>
      <c r="L96" s="505">
        <v>0</v>
      </c>
      <c r="M96" s="505">
        <v>0</v>
      </c>
      <c r="N96" s="505">
        <v>0</v>
      </c>
      <c r="O96" s="505">
        <v>0</v>
      </c>
      <c r="P96" s="505">
        <v>0</v>
      </c>
      <c r="Q96" s="505"/>
      <c r="R96" s="505"/>
      <c r="S96" s="505">
        <v>0</v>
      </c>
      <c r="T96" s="505">
        <v>0</v>
      </c>
      <c r="U96" s="505">
        <v>0</v>
      </c>
      <c r="V96" s="505">
        <v>0</v>
      </c>
      <c r="W96" s="505"/>
      <c r="X96" s="505"/>
      <c r="Y96" s="505">
        <v>17</v>
      </c>
      <c r="Z96" s="505"/>
      <c r="AA96" s="505"/>
      <c r="AB96" s="505"/>
      <c r="AC96" s="520"/>
      <c r="AD96" s="520"/>
      <c r="AE96" s="521">
        <f t="shared" si="9"/>
        <v>0</v>
      </c>
      <c r="AF96" s="521">
        <f t="shared" si="10"/>
        <v>0</v>
      </c>
      <c r="AG96" s="521">
        <f t="shared" si="11"/>
        <v>0</v>
      </c>
      <c r="AH96" s="521">
        <f t="shared" si="12"/>
        <v>0</v>
      </c>
      <c r="AI96" s="521">
        <f t="shared" si="13"/>
        <v>0</v>
      </c>
      <c r="AJ96" s="521">
        <f t="shared" si="14"/>
        <v>0</v>
      </c>
      <c r="AK96" s="521">
        <f t="shared" si="15"/>
        <v>0</v>
      </c>
      <c r="AL96" s="521">
        <f t="shared" si="16"/>
        <v>0</v>
      </c>
      <c r="AM96" s="521">
        <f t="shared" si="17"/>
        <v>0</v>
      </c>
    </row>
    <row r="97" spans="1:39" ht="27" customHeight="1">
      <c r="A97" s="321" t="s">
        <v>308</v>
      </c>
      <c r="B97" s="321"/>
      <c r="C97" s="625"/>
      <c r="D97" s="322">
        <v>82</v>
      </c>
      <c r="E97" s="321">
        <v>7301</v>
      </c>
      <c r="F97" s="321">
        <v>6216</v>
      </c>
      <c r="G97" s="321">
        <v>1085</v>
      </c>
      <c r="H97" s="321">
        <v>685</v>
      </c>
      <c r="I97" s="321">
        <v>611</v>
      </c>
      <c r="J97" s="321">
        <v>489</v>
      </c>
      <c r="K97" s="321">
        <v>122</v>
      </c>
      <c r="L97" s="321">
        <v>74</v>
      </c>
      <c r="M97" s="321">
        <v>65</v>
      </c>
      <c r="N97" s="321">
        <v>9</v>
      </c>
      <c r="O97" s="321">
        <v>6543</v>
      </c>
      <c r="P97" s="321">
        <v>1531</v>
      </c>
      <c r="Q97" s="321">
        <v>1180</v>
      </c>
      <c r="R97" s="321">
        <v>351</v>
      </c>
      <c r="S97" s="321">
        <v>5012</v>
      </c>
      <c r="T97" s="321">
        <v>4411</v>
      </c>
      <c r="U97" s="321">
        <v>601</v>
      </c>
      <c r="V97" s="321">
        <v>73</v>
      </c>
      <c r="W97" s="321">
        <v>71</v>
      </c>
      <c r="X97" s="321">
        <v>2</v>
      </c>
      <c r="Y97" s="321">
        <v>7291</v>
      </c>
      <c r="Z97" s="321">
        <v>0</v>
      </c>
      <c r="AA97" s="321">
        <v>0</v>
      </c>
      <c r="AB97" s="321">
        <v>10</v>
      </c>
      <c r="AC97" s="518"/>
      <c r="AD97" s="518"/>
      <c r="AE97" s="521">
        <f t="shared" si="9"/>
        <v>0</v>
      </c>
      <c r="AF97" s="521">
        <f t="shared" si="10"/>
        <v>0</v>
      </c>
      <c r="AG97" s="521">
        <f t="shared" si="11"/>
        <v>0</v>
      </c>
      <c r="AH97" s="521">
        <f t="shared" si="12"/>
        <v>0</v>
      </c>
      <c r="AI97" s="521">
        <f t="shared" si="13"/>
        <v>0</v>
      </c>
      <c r="AJ97" s="521">
        <f t="shared" si="14"/>
        <v>0</v>
      </c>
      <c r="AK97" s="521">
        <f t="shared" si="15"/>
        <v>0</v>
      </c>
      <c r="AL97" s="521">
        <f t="shared" si="16"/>
        <v>0</v>
      </c>
      <c r="AM97" s="521">
        <f t="shared" si="17"/>
        <v>0</v>
      </c>
    </row>
    <row r="98" spans="1:39" ht="15.75" customHeight="1">
      <c r="A98" s="505" t="s">
        <v>309</v>
      </c>
      <c r="B98" s="505" t="s">
        <v>310</v>
      </c>
      <c r="C98" s="626" t="s">
        <v>311</v>
      </c>
      <c r="D98" s="323">
        <v>83</v>
      </c>
      <c r="E98" s="506">
        <v>101</v>
      </c>
      <c r="F98" s="506">
        <v>90</v>
      </c>
      <c r="G98" s="506">
        <v>11</v>
      </c>
      <c r="H98" s="506">
        <v>0</v>
      </c>
      <c r="I98" s="506">
        <v>0</v>
      </c>
      <c r="J98" s="506">
        <v>0</v>
      </c>
      <c r="K98" s="506">
        <v>0</v>
      </c>
      <c r="L98" s="506">
        <v>0</v>
      </c>
      <c r="M98" s="506">
        <v>0</v>
      </c>
      <c r="N98" s="506">
        <v>0</v>
      </c>
      <c r="O98" s="506">
        <v>101</v>
      </c>
      <c r="P98" s="506">
        <v>20</v>
      </c>
      <c r="Q98" s="506">
        <v>11</v>
      </c>
      <c r="R98" s="506">
        <v>9</v>
      </c>
      <c r="S98" s="506">
        <v>81</v>
      </c>
      <c r="T98" s="506">
        <v>79</v>
      </c>
      <c r="U98" s="506">
        <v>2</v>
      </c>
      <c r="V98" s="506">
        <v>0</v>
      </c>
      <c r="W98" s="506">
        <v>0</v>
      </c>
      <c r="X98" s="506">
        <v>0</v>
      </c>
      <c r="Y98" s="506">
        <v>101</v>
      </c>
      <c r="Z98" s="506">
        <v>0</v>
      </c>
      <c r="AA98" s="506">
        <v>0</v>
      </c>
      <c r="AB98" s="506">
        <v>0</v>
      </c>
      <c r="AC98" s="520"/>
      <c r="AD98" s="520"/>
      <c r="AE98" s="521">
        <f t="shared" si="9"/>
        <v>0</v>
      </c>
      <c r="AF98" s="521">
        <f t="shared" si="10"/>
        <v>0</v>
      </c>
      <c r="AG98" s="521">
        <f t="shared" si="11"/>
        <v>0</v>
      </c>
      <c r="AH98" s="521">
        <f t="shared" si="12"/>
        <v>0</v>
      </c>
      <c r="AI98" s="521">
        <f t="shared" si="13"/>
        <v>0</v>
      </c>
      <c r="AJ98" s="521">
        <f t="shared" si="14"/>
        <v>0</v>
      </c>
      <c r="AK98" s="521">
        <f t="shared" si="15"/>
        <v>0</v>
      </c>
      <c r="AL98" s="521">
        <f t="shared" si="16"/>
        <v>0</v>
      </c>
      <c r="AM98" s="521">
        <f t="shared" si="17"/>
        <v>0</v>
      </c>
    </row>
    <row r="99" spans="1:39" ht="15.75" customHeight="1">
      <c r="A99" s="505" t="s">
        <v>309</v>
      </c>
      <c r="B99" s="505" t="s">
        <v>312</v>
      </c>
      <c r="C99" s="626" t="s">
        <v>313</v>
      </c>
      <c r="D99" s="324">
        <v>84</v>
      </c>
      <c r="E99" s="506">
        <v>94</v>
      </c>
      <c r="F99" s="506">
        <v>81</v>
      </c>
      <c r="G99" s="506">
        <v>13</v>
      </c>
      <c r="H99" s="506">
        <v>0</v>
      </c>
      <c r="I99" s="506">
        <v>0</v>
      </c>
      <c r="J99" s="506">
        <v>0</v>
      </c>
      <c r="K99" s="506">
        <v>0</v>
      </c>
      <c r="L99" s="506">
        <v>0</v>
      </c>
      <c r="M99" s="506">
        <v>0</v>
      </c>
      <c r="N99" s="506">
        <v>0</v>
      </c>
      <c r="O99" s="506">
        <v>94</v>
      </c>
      <c r="P99" s="506">
        <v>50</v>
      </c>
      <c r="Q99" s="506">
        <v>37</v>
      </c>
      <c r="R99" s="506">
        <v>13</v>
      </c>
      <c r="S99" s="506">
        <v>44</v>
      </c>
      <c r="T99" s="506">
        <v>44</v>
      </c>
      <c r="U99" s="506">
        <v>0</v>
      </c>
      <c r="V99" s="506">
        <v>0</v>
      </c>
      <c r="W99" s="506">
        <v>0</v>
      </c>
      <c r="X99" s="506">
        <v>0</v>
      </c>
      <c r="Y99" s="506">
        <v>94</v>
      </c>
      <c r="Z99" s="506">
        <v>0</v>
      </c>
      <c r="AA99" s="506">
        <v>0</v>
      </c>
      <c r="AB99" s="506">
        <v>0</v>
      </c>
      <c r="AC99" s="520"/>
      <c r="AD99" s="520"/>
      <c r="AE99" s="521">
        <f t="shared" si="9"/>
        <v>0</v>
      </c>
      <c r="AF99" s="521">
        <f t="shared" si="10"/>
        <v>0</v>
      </c>
      <c r="AG99" s="521">
        <f t="shared" si="11"/>
        <v>0</v>
      </c>
      <c r="AH99" s="521">
        <f t="shared" si="12"/>
        <v>0</v>
      </c>
      <c r="AI99" s="521">
        <f t="shared" si="13"/>
        <v>0</v>
      </c>
      <c r="AJ99" s="521">
        <f t="shared" si="14"/>
        <v>0</v>
      </c>
      <c r="AK99" s="521">
        <f t="shared" si="15"/>
        <v>0</v>
      </c>
      <c r="AL99" s="521">
        <f t="shared" si="16"/>
        <v>0</v>
      </c>
      <c r="AM99" s="521">
        <f t="shared" si="17"/>
        <v>0</v>
      </c>
    </row>
    <row r="100" spans="1:39" ht="15.75" customHeight="1">
      <c r="A100" s="505" t="s">
        <v>309</v>
      </c>
      <c r="B100" s="505" t="s">
        <v>314</v>
      </c>
      <c r="C100" s="626" t="s">
        <v>315</v>
      </c>
      <c r="D100" s="323">
        <v>85</v>
      </c>
      <c r="E100" s="505">
        <v>10</v>
      </c>
      <c r="F100" s="505">
        <v>9</v>
      </c>
      <c r="G100" s="505">
        <v>1</v>
      </c>
      <c r="H100" s="505">
        <v>10</v>
      </c>
      <c r="I100" s="505">
        <v>10</v>
      </c>
      <c r="J100" s="505">
        <v>9</v>
      </c>
      <c r="K100" s="505">
        <v>1</v>
      </c>
      <c r="L100" s="505">
        <v>0</v>
      </c>
      <c r="M100" s="505">
        <v>0</v>
      </c>
      <c r="N100" s="505">
        <v>0</v>
      </c>
      <c r="O100" s="505">
        <v>0</v>
      </c>
      <c r="P100" s="505">
        <v>0</v>
      </c>
      <c r="Q100" s="505"/>
      <c r="R100" s="505"/>
      <c r="S100" s="505">
        <v>0</v>
      </c>
      <c r="T100" s="505">
        <v>0</v>
      </c>
      <c r="U100" s="505">
        <v>0</v>
      </c>
      <c r="V100" s="505">
        <v>0</v>
      </c>
      <c r="W100" s="505"/>
      <c r="X100" s="505"/>
      <c r="Y100" s="505">
        <v>10</v>
      </c>
      <c r="Z100" s="505"/>
      <c r="AA100" s="505"/>
      <c r="AB100" s="505"/>
      <c r="AC100" s="520"/>
      <c r="AD100" s="520"/>
      <c r="AE100" s="521">
        <f t="shared" si="9"/>
        <v>0</v>
      </c>
      <c r="AF100" s="521">
        <f t="shared" si="10"/>
        <v>0</v>
      </c>
      <c r="AG100" s="521">
        <f t="shared" si="11"/>
        <v>0</v>
      </c>
      <c r="AH100" s="521">
        <f t="shared" si="12"/>
        <v>0</v>
      </c>
      <c r="AI100" s="521">
        <f t="shared" si="13"/>
        <v>0</v>
      </c>
      <c r="AJ100" s="521">
        <f t="shared" si="14"/>
        <v>0</v>
      </c>
      <c r="AK100" s="521">
        <f t="shared" si="15"/>
        <v>0</v>
      </c>
      <c r="AL100" s="521">
        <f t="shared" si="16"/>
        <v>0</v>
      </c>
      <c r="AM100" s="521">
        <f t="shared" si="17"/>
        <v>0</v>
      </c>
    </row>
    <row r="101" spans="1:39" ht="30" customHeight="1">
      <c r="A101" s="506" t="s">
        <v>309</v>
      </c>
      <c r="B101" s="506" t="s">
        <v>316</v>
      </c>
      <c r="C101" s="627" t="s">
        <v>317</v>
      </c>
      <c r="D101" s="324">
        <v>86</v>
      </c>
      <c r="E101" s="506">
        <v>111</v>
      </c>
      <c r="F101" s="506">
        <v>87</v>
      </c>
      <c r="G101" s="506">
        <v>24</v>
      </c>
      <c r="H101" s="506">
        <v>111</v>
      </c>
      <c r="I101" s="506">
        <v>95</v>
      </c>
      <c r="J101" s="506">
        <v>72</v>
      </c>
      <c r="K101" s="506">
        <v>23</v>
      </c>
      <c r="L101" s="506">
        <v>16</v>
      </c>
      <c r="M101" s="506">
        <v>15</v>
      </c>
      <c r="N101" s="506">
        <v>1</v>
      </c>
      <c r="O101" s="506">
        <v>0</v>
      </c>
      <c r="P101" s="506">
        <v>0</v>
      </c>
      <c r="Q101" s="506">
        <v>0</v>
      </c>
      <c r="R101" s="506">
        <v>0</v>
      </c>
      <c r="S101" s="506">
        <v>0</v>
      </c>
      <c r="T101" s="506">
        <v>0</v>
      </c>
      <c r="U101" s="506">
        <v>0</v>
      </c>
      <c r="V101" s="506">
        <v>0</v>
      </c>
      <c r="W101" s="506">
        <v>0</v>
      </c>
      <c r="X101" s="506">
        <v>0</v>
      </c>
      <c r="Y101" s="506">
        <v>111</v>
      </c>
      <c r="Z101" s="506">
        <v>0</v>
      </c>
      <c r="AA101" s="506">
        <v>0</v>
      </c>
      <c r="AB101" s="506">
        <v>0</v>
      </c>
      <c r="AC101" s="520"/>
      <c r="AD101" s="520"/>
      <c r="AE101" s="521">
        <f t="shared" si="9"/>
        <v>0</v>
      </c>
      <c r="AF101" s="521">
        <f t="shared" si="10"/>
        <v>0</v>
      </c>
      <c r="AG101" s="521">
        <f t="shared" si="11"/>
        <v>0</v>
      </c>
      <c r="AH101" s="521">
        <f t="shared" si="12"/>
        <v>0</v>
      </c>
      <c r="AI101" s="521">
        <f t="shared" si="13"/>
        <v>0</v>
      </c>
      <c r="AJ101" s="521">
        <f t="shared" si="14"/>
        <v>0</v>
      </c>
      <c r="AK101" s="521">
        <f t="shared" si="15"/>
        <v>0</v>
      </c>
      <c r="AL101" s="521">
        <f t="shared" si="16"/>
        <v>0</v>
      </c>
      <c r="AM101" s="521">
        <f t="shared" si="17"/>
        <v>0</v>
      </c>
    </row>
    <row r="102" spans="1:39" ht="15.75" customHeight="1">
      <c r="A102" s="505" t="s">
        <v>309</v>
      </c>
      <c r="B102" s="505" t="s">
        <v>318</v>
      </c>
      <c r="C102" s="626" t="s">
        <v>319</v>
      </c>
      <c r="D102" s="323">
        <v>87</v>
      </c>
      <c r="E102" s="506">
        <v>1608</v>
      </c>
      <c r="F102" s="506">
        <v>1047</v>
      </c>
      <c r="G102" s="506">
        <v>561</v>
      </c>
      <c r="H102" s="506">
        <v>0</v>
      </c>
      <c r="I102" s="506">
        <v>0</v>
      </c>
      <c r="J102" s="506">
        <v>0</v>
      </c>
      <c r="K102" s="506">
        <v>0</v>
      </c>
      <c r="L102" s="506">
        <v>0</v>
      </c>
      <c r="M102" s="506">
        <v>0</v>
      </c>
      <c r="N102" s="506">
        <v>0</v>
      </c>
      <c r="O102" s="506">
        <v>1608</v>
      </c>
      <c r="P102" s="506">
        <v>399</v>
      </c>
      <c r="Q102" s="506">
        <v>231</v>
      </c>
      <c r="R102" s="506">
        <v>168</v>
      </c>
      <c r="S102" s="506">
        <v>1209</v>
      </c>
      <c r="T102" s="506">
        <v>816</v>
      </c>
      <c r="U102" s="506">
        <v>393</v>
      </c>
      <c r="V102" s="506">
        <v>0</v>
      </c>
      <c r="W102" s="506">
        <v>0</v>
      </c>
      <c r="X102" s="506">
        <v>0</v>
      </c>
      <c r="Y102" s="506">
        <v>1608</v>
      </c>
      <c r="Z102" s="506">
        <v>0</v>
      </c>
      <c r="AA102" s="506">
        <v>0</v>
      </c>
      <c r="AB102" s="506">
        <v>0</v>
      </c>
      <c r="AC102" s="520"/>
      <c r="AD102" s="520"/>
      <c r="AE102" s="521">
        <f t="shared" si="9"/>
        <v>0</v>
      </c>
      <c r="AF102" s="521">
        <f t="shared" si="10"/>
        <v>0</v>
      </c>
      <c r="AG102" s="521">
        <f t="shared" si="11"/>
        <v>0</v>
      </c>
      <c r="AH102" s="521">
        <f t="shared" si="12"/>
        <v>0</v>
      </c>
      <c r="AI102" s="521">
        <f t="shared" si="13"/>
        <v>0</v>
      </c>
      <c r="AJ102" s="521">
        <f t="shared" si="14"/>
        <v>0</v>
      </c>
      <c r="AK102" s="521">
        <f t="shared" si="15"/>
        <v>0</v>
      </c>
      <c r="AL102" s="521">
        <f t="shared" si="16"/>
        <v>0</v>
      </c>
      <c r="AM102" s="521">
        <f t="shared" si="17"/>
        <v>0</v>
      </c>
    </row>
    <row r="103" spans="1:39" ht="15.75" customHeight="1">
      <c r="A103" s="505" t="s">
        <v>309</v>
      </c>
      <c r="B103" s="505" t="s">
        <v>320</v>
      </c>
      <c r="C103" s="626" t="s">
        <v>321</v>
      </c>
      <c r="D103" s="324">
        <v>88</v>
      </c>
      <c r="E103" s="505">
        <v>12</v>
      </c>
      <c r="F103" s="505">
        <v>6</v>
      </c>
      <c r="G103" s="505">
        <v>6</v>
      </c>
      <c r="H103" s="505">
        <v>12</v>
      </c>
      <c r="I103" s="505">
        <v>12</v>
      </c>
      <c r="J103" s="505">
        <v>6</v>
      </c>
      <c r="K103" s="505">
        <v>6</v>
      </c>
      <c r="L103" s="505">
        <v>0</v>
      </c>
      <c r="M103" s="505">
        <v>0</v>
      </c>
      <c r="N103" s="505">
        <v>0</v>
      </c>
      <c r="O103" s="505">
        <v>0</v>
      </c>
      <c r="P103" s="505">
        <v>0</v>
      </c>
      <c r="Q103" s="505"/>
      <c r="R103" s="505"/>
      <c r="S103" s="505">
        <v>0</v>
      </c>
      <c r="T103" s="505">
        <v>0</v>
      </c>
      <c r="U103" s="505">
        <v>0</v>
      </c>
      <c r="V103" s="505">
        <v>0</v>
      </c>
      <c r="W103" s="505"/>
      <c r="X103" s="505"/>
      <c r="Y103" s="505">
        <v>12</v>
      </c>
      <c r="Z103" s="505"/>
      <c r="AA103" s="505"/>
      <c r="AB103" s="505"/>
      <c r="AC103" s="520"/>
      <c r="AD103" s="520"/>
      <c r="AE103" s="521">
        <f t="shared" si="9"/>
        <v>0</v>
      </c>
      <c r="AF103" s="521">
        <f t="shared" si="10"/>
        <v>0</v>
      </c>
      <c r="AG103" s="521">
        <f t="shared" si="11"/>
        <v>0</v>
      </c>
      <c r="AH103" s="521">
        <f t="shared" si="12"/>
        <v>0</v>
      </c>
      <c r="AI103" s="521">
        <f t="shared" si="13"/>
        <v>0</v>
      </c>
      <c r="AJ103" s="521">
        <f t="shared" si="14"/>
        <v>0</v>
      </c>
      <c r="AK103" s="521">
        <f t="shared" si="15"/>
        <v>0</v>
      </c>
      <c r="AL103" s="521">
        <f t="shared" si="16"/>
        <v>0</v>
      </c>
      <c r="AM103" s="521">
        <f t="shared" si="17"/>
        <v>0</v>
      </c>
    </row>
    <row r="104" spans="1:39" ht="15.75" customHeight="1">
      <c r="A104" s="505" t="s">
        <v>309</v>
      </c>
      <c r="B104" s="505" t="s">
        <v>322</v>
      </c>
      <c r="C104" s="626" t="s">
        <v>323</v>
      </c>
      <c r="D104" s="323">
        <v>89</v>
      </c>
      <c r="E104" s="506">
        <v>25</v>
      </c>
      <c r="F104" s="506">
        <v>22</v>
      </c>
      <c r="G104" s="506">
        <v>3</v>
      </c>
      <c r="H104" s="506">
        <v>25</v>
      </c>
      <c r="I104" s="506">
        <v>9</v>
      </c>
      <c r="J104" s="506">
        <v>8</v>
      </c>
      <c r="K104" s="506">
        <v>1</v>
      </c>
      <c r="L104" s="506">
        <v>16</v>
      </c>
      <c r="M104" s="506">
        <v>14</v>
      </c>
      <c r="N104" s="506">
        <v>2</v>
      </c>
      <c r="O104" s="506">
        <v>0</v>
      </c>
      <c r="P104" s="506">
        <v>0</v>
      </c>
      <c r="Q104" s="506">
        <v>0</v>
      </c>
      <c r="R104" s="506">
        <v>0</v>
      </c>
      <c r="S104" s="506">
        <v>0</v>
      </c>
      <c r="T104" s="506">
        <v>0</v>
      </c>
      <c r="U104" s="506">
        <v>0</v>
      </c>
      <c r="V104" s="506">
        <v>0</v>
      </c>
      <c r="W104" s="506">
        <v>0</v>
      </c>
      <c r="X104" s="506">
        <v>0</v>
      </c>
      <c r="Y104" s="506">
        <v>25</v>
      </c>
      <c r="Z104" s="506">
        <v>0</v>
      </c>
      <c r="AA104" s="506">
        <v>0</v>
      </c>
      <c r="AB104" s="506">
        <v>0</v>
      </c>
      <c r="AC104" s="520"/>
      <c r="AD104" s="520"/>
      <c r="AE104" s="521">
        <f t="shared" si="9"/>
        <v>0</v>
      </c>
      <c r="AF104" s="521">
        <f t="shared" si="10"/>
        <v>0</v>
      </c>
      <c r="AG104" s="521">
        <f t="shared" si="11"/>
        <v>0</v>
      </c>
      <c r="AH104" s="521">
        <f t="shared" si="12"/>
        <v>0</v>
      </c>
      <c r="AI104" s="521">
        <f t="shared" si="13"/>
        <v>0</v>
      </c>
      <c r="AJ104" s="521">
        <f t="shared" si="14"/>
        <v>0</v>
      </c>
      <c r="AK104" s="521">
        <f t="shared" si="15"/>
        <v>0</v>
      </c>
      <c r="AL104" s="521">
        <f t="shared" si="16"/>
        <v>0</v>
      </c>
      <c r="AM104" s="521">
        <f t="shared" si="17"/>
        <v>0</v>
      </c>
    </row>
    <row r="105" spans="1:39" ht="15.75" customHeight="1">
      <c r="A105" s="506" t="s">
        <v>309</v>
      </c>
      <c r="B105" s="506" t="s">
        <v>324</v>
      </c>
      <c r="C105" s="627" t="s">
        <v>325</v>
      </c>
      <c r="D105" s="324">
        <v>90</v>
      </c>
      <c r="E105" s="506">
        <v>443</v>
      </c>
      <c r="F105" s="506">
        <v>431</v>
      </c>
      <c r="G105" s="506">
        <v>12</v>
      </c>
      <c r="H105" s="506">
        <v>0</v>
      </c>
      <c r="I105" s="506">
        <v>0</v>
      </c>
      <c r="J105" s="506">
        <v>0</v>
      </c>
      <c r="K105" s="506">
        <v>0</v>
      </c>
      <c r="L105" s="506">
        <v>0</v>
      </c>
      <c r="M105" s="506">
        <v>0</v>
      </c>
      <c r="N105" s="506">
        <v>0</v>
      </c>
      <c r="O105" s="506">
        <v>443</v>
      </c>
      <c r="P105" s="506">
        <v>78</v>
      </c>
      <c r="Q105" s="506">
        <v>71</v>
      </c>
      <c r="R105" s="506">
        <v>7</v>
      </c>
      <c r="S105" s="506">
        <v>365</v>
      </c>
      <c r="T105" s="506">
        <v>360</v>
      </c>
      <c r="U105" s="506">
        <v>5</v>
      </c>
      <c r="V105" s="506">
        <v>0</v>
      </c>
      <c r="W105" s="506">
        <v>0</v>
      </c>
      <c r="X105" s="506">
        <v>0</v>
      </c>
      <c r="Y105" s="506">
        <v>443</v>
      </c>
      <c r="Z105" s="506">
        <v>0</v>
      </c>
      <c r="AA105" s="506">
        <v>0</v>
      </c>
      <c r="AB105" s="506">
        <v>0</v>
      </c>
      <c r="AC105" s="520"/>
      <c r="AD105" s="520"/>
      <c r="AE105" s="521">
        <f t="shared" si="9"/>
        <v>0</v>
      </c>
      <c r="AF105" s="521">
        <f t="shared" si="10"/>
        <v>0</v>
      </c>
      <c r="AG105" s="521">
        <f t="shared" si="11"/>
        <v>0</v>
      </c>
      <c r="AH105" s="521">
        <f t="shared" si="12"/>
        <v>0</v>
      </c>
      <c r="AI105" s="521">
        <f t="shared" si="13"/>
        <v>0</v>
      </c>
      <c r="AJ105" s="521">
        <f t="shared" si="14"/>
        <v>0</v>
      </c>
      <c r="AK105" s="521">
        <f t="shared" si="15"/>
        <v>0</v>
      </c>
      <c r="AL105" s="521">
        <f t="shared" si="16"/>
        <v>0</v>
      </c>
      <c r="AM105" s="521">
        <f t="shared" si="17"/>
        <v>0</v>
      </c>
    </row>
    <row r="106" spans="1:39" ht="15.75" customHeight="1">
      <c r="A106" s="506" t="s">
        <v>309</v>
      </c>
      <c r="B106" s="506" t="s">
        <v>326</v>
      </c>
      <c r="C106" s="627" t="s">
        <v>327</v>
      </c>
      <c r="D106" s="323">
        <v>91</v>
      </c>
      <c r="E106" s="506">
        <v>450</v>
      </c>
      <c r="F106" s="506">
        <v>406</v>
      </c>
      <c r="G106" s="506">
        <v>44</v>
      </c>
      <c r="H106" s="506">
        <v>0</v>
      </c>
      <c r="I106" s="506">
        <v>0</v>
      </c>
      <c r="J106" s="506">
        <v>0</v>
      </c>
      <c r="K106" s="506">
        <v>0</v>
      </c>
      <c r="L106" s="506">
        <v>0</v>
      </c>
      <c r="M106" s="506">
        <v>0</v>
      </c>
      <c r="N106" s="506">
        <v>0</v>
      </c>
      <c r="O106" s="506">
        <v>429</v>
      </c>
      <c r="P106" s="506">
        <v>96</v>
      </c>
      <c r="Q106" s="506">
        <v>83</v>
      </c>
      <c r="R106" s="506">
        <v>13</v>
      </c>
      <c r="S106" s="506">
        <v>333</v>
      </c>
      <c r="T106" s="506">
        <v>302</v>
      </c>
      <c r="U106" s="506">
        <v>31</v>
      </c>
      <c r="V106" s="506">
        <v>21</v>
      </c>
      <c r="W106" s="506">
        <v>21</v>
      </c>
      <c r="X106" s="506">
        <v>0</v>
      </c>
      <c r="Y106" s="506">
        <v>450</v>
      </c>
      <c r="Z106" s="506">
        <v>0</v>
      </c>
      <c r="AA106" s="506">
        <v>0</v>
      </c>
      <c r="AB106" s="506">
        <v>0</v>
      </c>
      <c r="AC106" s="520"/>
      <c r="AD106" s="520"/>
      <c r="AE106" s="521">
        <f t="shared" si="9"/>
        <v>0</v>
      </c>
      <c r="AF106" s="521">
        <f t="shared" si="10"/>
        <v>0</v>
      </c>
      <c r="AG106" s="521">
        <f t="shared" si="11"/>
        <v>0</v>
      </c>
      <c r="AH106" s="521">
        <f t="shared" si="12"/>
        <v>0</v>
      </c>
      <c r="AI106" s="521">
        <f t="shared" si="13"/>
        <v>0</v>
      </c>
      <c r="AJ106" s="521">
        <f t="shared" si="14"/>
        <v>0</v>
      </c>
      <c r="AK106" s="521">
        <f t="shared" si="15"/>
        <v>0</v>
      </c>
      <c r="AL106" s="521">
        <f t="shared" si="16"/>
        <v>0</v>
      </c>
      <c r="AM106" s="521">
        <f t="shared" si="17"/>
        <v>0</v>
      </c>
    </row>
    <row r="107" spans="1:39" ht="15.75" customHeight="1">
      <c r="A107" s="506" t="s">
        <v>309</v>
      </c>
      <c r="B107" s="506" t="s">
        <v>328</v>
      </c>
      <c r="C107" s="627" t="s">
        <v>329</v>
      </c>
      <c r="D107" s="324">
        <v>92</v>
      </c>
      <c r="E107" s="506">
        <v>983</v>
      </c>
      <c r="F107" s="506">
        <v>961</v>
      </c>
      <c r="G107" s="506">
        <v>22</v>
      </c>
      <c r="H107" s="506">
        <v>0</v>
      </c>
      <c r="I107" s="506">
        <v>0</v>
      </c>
      <c r="J107" s="506">
        <v>0</v>
      </c>
      <c r="K107" s="506">
        <v>0</v>
      </c>
      <c r="L107" s="506">
        <v>0</v>
      </c>
      <c r="M107" s="506">
        <v>0</v>
      </c>
      <c r="N107" s="506">
        <v>0</v>
      </c>
      <c r="O107" s="506">
        <v>948</v>
      </c>
      <c r="P107" s="506">
        <v>198</v>
      </c>
      <c r="Q107" s="506">
        <v>181</v>
      </c>
      <c r="R107" s="506">
        <v>17</v>
      </c>
      <c r="S107" s="506">
        <v>750</v>
      </c>
      <c r="T107" s="506">
        <v>745</v>
      </c>
      <c r="U107" s="506">
        <v>5</v>
      </c>
      <c r="V107" s="506">
        <v>35</v>
      </c>
      <c r="W107" s="506">
        <v>35</v>
      </c>
      <c r="X107" s="506">
        <v>0</v>
      </c>
      <c r="Y107" s="506">
        <v>973</v>
      </c>
      <c r="Z107" s="506">
        <v>0</v>
      </c>
      <c r="AA107" s="506">
        <v>0</v>
      </c>
      <c r="AB107" s="506">
        <v>10</v>
      </c>
      <c r="AC107" s="520"/>
      <c r="AD107" s="520"/>
      <c r="AE107" s="521">
        <f t="shared" si="9"/>
        <v>0</v>
      </c>
      <c r="AF107" s="521">
        <f t="shared" si="10"/>
        <v>0</v>
      </c>
      <c r="AG107" s="521">
        <f t="shared" si="11"/>
        <v>0</v>
      </c>
      <c r="AH107" s="521">
        <f t="shared" si="12"/>
        <v>0</v>
      </c>
      <c r="AI107" s="521">
        <f t="shared" si="13"/>
        <v>0</v>
      </c>
      <c r="AJ107" s="521">
        <f t="shared" si="14"/>
        <v>0</v>
      </c>
      <c r="AK107" s="521">
        <f t="shared" si="15"/>
        <v>0</v>
      </c>
      <c r="AL107" s="521">
        <f t="shared" si="16"/>
        <v>0</v>
      </c>
      <c r="AM107" s="521">
        <f t="shared" si="17"/>
        <v>0</v>
      </c>
    </row>
    <row r="108" spans="1:39" ht="15.75" customHeight="1">
      <c r="A108" s="506" t="s">
        <v>309</v>
      </c>
      <c r="B108" s="506" t="s">
        <v>330</v>
      </c>
      <c r="C108" s="627" t="s">
        <v>331</v>
      </c>
      <c r="D108" s="323">
        <v>93</v>
      </c>
      <c r="E108" s="506">
        <v>1746</v>
      </c>
      <c r="F108" s="506">
        <v>1593</v>
      </c>
      <c r="G108" s="506">
        <v>153</v>
      </c>
      <c r="H108" s="506">
        <v>0</v>
      </c>
      <c r="I108" s="506">
        <v>0</v>
      </c>
      <c r="J108" s="506">
        <v>0</v>
      </c>
      <c r="K108" s="506">
        <v>0</v>
      </c>
      <c r="L108" s="506">
        <v>0</v>
      </c>
      <c r="M108" s="506">
        <v>0</v>
      </c>
      <c r="N108" s="506">
        <v>0</v>
      </c>
      <c r="O108" s="506">
        <v>1729</v>
      </c>
      <c r="P108" s="506">
        <v>284</v>
      </c>
      <c r="Q108" s="506">
        <v>254</v>
      </c>
      <c r="R108" s="506">
        <v>30</v>
      </c>
      <c r="S108" s="506">
        <v>1445</v>
      </c>
      <c r="T108" s="506">
        <v>1324</v>
      </c>
      <c r="U108" s="506">
        <v>121</v>
      </c>
      <c r="V108" s="506">
        <v>17</v>
      </c>
      <c r="W108" s="506">
        <v>15</v>
      </c>
      <c r="X108" s="506">
        <v>2</v>
      </c>
      <c r="Y108" s="506">
        <v>1746</v>
      </c>
      <c r="Z108" s="506">
        <v>0</v>
      </c>
      <c r="AA108" s="506">
        <v>0</v>
      </c>
      <c r="AB108" s="506">
        <v>0</v>
      </c>
      <c r="AC108" s="520"/>
      <c r="AD108" s="520"/>
      <c r="AE108" s="521">
        <f t="shared" si="9"/>
        <v>0</v>
      </c>
      <c r="AF108" s="521">
        <f t="shared" si="10"/>
        <v>0</v>
      </c>
      <c r="AG108" s="521">
        <f t="shared" si="11"/>
        <v>0</v>
      </c>
      <c r="AH108" s="521">
        <f t="shared" si="12"/>
        <v>0</v>
      </c>
      <c r="AI108" s="521">
        <f t="shared" si="13"/>
        <v>0</v>
      </c>
      <c r="AJ108" s="521">
        <f t="shared" si="14"/>
        <v>0</v>
      </c>
      <c r="AK108" s="521">
        <f t="shared" si="15"/>
        <v>0</v>
      </c>
      <c r="AL108" s="521">
        <f t="shared" si="16"/>
        <v>0</v>
      </c>
      <c r="AM108" s="521">
        <f t="shared" si="17"/>
        <v>0</v>
      </c>
    </row>
    <row r="109" spans="1:39" ht="15.75" customHeight="1">
      <c r="A109" s="506" t="s">
        <v>309</v>
      </c>
      <c r="B109" s="506" t="s">
        <v>332</v>
      </c>
      <c r="C109" s="627" t="s">
        <v>333</v>
      </c>
      <c r="D109" s="324">
        <v>94</v>
      </c>
      <c r="E109" s="506">
        <v>103</v>
      </c>
      <c r="F109" s="506">
        <v>94</v>
      </c>
      <c r="G109" s="506">
        <v>9</v>
      </c>
      <c r="H109" s="506">
        <v>103</v>
      </c>
      <c r="I109" s="506">
        <v>103</v>
      </c>
      <c r="J109" s="506">
        <v>94</v>
      </c>
      <c r="K109" s="506">
        <v>9</v>
      </c>
      <c r="L109" s="506">
        <v>0</v>
      </c>
      <c r="M109" s="506">
        <v>0</v>
      </c>
      <c r="N109" s="506">
        <v>0</v>
      </c>
      <c r="O109" s="506">
        <v>0</v>
      </c>
      <c r="P109" s="506">
        <v>0</v>
      </c>
      <c r="Q109" s="506">
        <v>0</v>
      </c>
      <c r="R109" s="506">
        <v>0</v>
      </c>
      <c r="S109" s="506">
        <v>0</v>
      </c>
      <c r="T109" s="506">
        <v>0</v>
      </c>
      <c r="U109" s="506">
        <v>0</v>
      </c>
      <c r="V109" s="506">
        <v>0</v>
      </c>
      <c r="W109" s="506">
        <v>0</v>
      </c>
      <c r="X109" s="506">
        <v>0</v>
      </c>
      <c r="Y109" s="506">
        <v>103</v>
      </c>
      <c r="Z109" s="506">
        <v>0</v>
      </c>
      <c r="AA109" s="506">
        <v>0</v>
      </c>
      <c r="AB109" s="506">
        <v>0</v>
      </c>
      <c r="AC109" s="520"/>
      <c r="AD109" s="520"/>
      <c r="AE109" s="521">
        <f t="shared" si="9"/>
        <v>0</v>
      </c>
      <c r="AF109" s="521">
        <f t="shared" si="10"/>
        <v>0</v>
      </c>
      <c r="AG109" s="521">
        <f t="shared" si="11"/>
        <v>0</v>
      </c>
      <c r="AH109" s="521">
        <f t="shared" si="12"/>
        <v>0</v>
      </c>
      <c r="AI109" s="521">
        <f t="shared" si="13"/>
        <v>0</v>
      </c>
      <c r="AJ109" s="521">
        <f t="shared" si="14"/>
        <v>0</v>
      </c>
      <c r="AK109" s="521">
        <f t="shared" si="15"/>
        <v>0</v>
      </c>
      <c r="AL109" s="521">
        <f t="shared" si="16"/>
        <v>0</v>
      </c>
      <c r="AM109" s="521">
        <f t="shared" si="17"/>
        <v>0</v>
      </c>
    </row>
    <row r="110" spans="1:39" ht="15.75" customHeight="1">
      <c r="A110" s="506" t="s">
        <v>309</v>
      </c>
      <c r="B110" s="506" t="s">
        <v>334</v>
      </c>
      <c r="C110" s="627" t="s">
        <v>335</v>
      </c>
      <c r="D110" s="323">
        <v>95</v>
      </c>
      <c r="E110" s="506">
        <v>365</v>
      </c>
      <c r="F110" s="506">
        <v>298</v>
      </c>
      <c r="G110" s="506">
        <v>67</v>
      </c>
      <c r="H110" s="506">
        <v>0</v>
      </c>
      <c r="I110" s="506">
        <v>0</v>
      </c>
      <c r="J110" s="506">
        <v>0</v>
      </c>
      <c r="K110" s="506">
        <v>0</v>
      </c>
      <c r="L110" s="506">
        <v>0</v>
      </c>
      <c r="M110" s="506">
        <v>0</v>
      </c>
      <c r="N110" s="506">
        <v>0</v>
      </c>
      <c r="O110" s="506">
        <v>365</v>
      </c>
      <c r="P110" s="506">
        <v>80</v>
      </c>
      <c r="Q110" s="506">
        <v>40</v>
      </c>
      <c r="R110" s="506">
        <v>40</v>
      </c>
      <c r="S110" s="506">
        <v>285</v>
      </c>
      <c r="T110" s="506">
        <v>258</v>
      </c>
      <c r="U110" s="506">
        <v>27</v>
      </c>
      <c r="V110" s="506">
        <v>0</v>
      </c>
      <c r="W110" s="506">
        <v>0</v>
      </c>
      <c r="X110" s="506">
        <v>0</v>
      </c>
      <c r="Y110" s="506">
        <v>365</v>
      </c>
      <c r="Z110" s="506">
        <v>0</v>
      </c>
      <c r="AA110" s="506">
        <v>0</v>
      </c>
      <c r="AB110" s="506">
        <v>0</v>
      </c>
      <c r="AC110" s="520"/>
      <c r="AD110" s="520"/>
      <c r="AE110" s="521">
        <f t="shared" si="9"/>
        <v>0</v>
      </c>
      <c r="AF110" s="521">
        <f t="shared" si="10"/>
        <v>0</v>
      </c>
      <c r="AG110" s="521">
        <f t="shared" si="11"/>
        <v>0</v>
      </c>
      <c r="AH110" s="521">
        <f t="shared" si="12"/>
        <v>0</v>
      </c>
      <c r="AI110" s="521">
        <f t="shared" si="13"/>
        <v>0</v>
      </c>
      <c r="AJ110" s="521">
        <f t="shared" si="14"/>
        <v>0</v>
      </c>
      <c r="AK110" s="521">
        <f t="shared" si="15"/>
        <v>0</v>
      </c>
      <c r="AL110" s="521">
        <f t="shared" si="16"/>
        <v>0</v>
      </c>
      <c r="AM110" s="521">
        <f t="shared" si="17"/>
        <v>0</v>
      </c>
    </row>
    <row r="111" spans="1:39" ht="27.75" customHeight="1">
      <c r="A111" s="506" t="s">
        <v>309</v>
      </c>
      <c r="B111" s="506" t="s">
        <v>336</v>
      </c>
      <c r="C111" s="627" t="s">
        <v>337</v>
      </c>
      <c r="D111" s="324">
        <v>96</v>
      </c>
      <c r="E111" s="506">
        <v>21</v>
      </c>
      <c r="F111" s="506">
        <v>11</v>
      </c>
      <c r="G111" s="506">
        <v>10</v>
      </c>
      <c r="H111" s="506">
        <v>21</v>
      </c>
      <c r="I111" s="506">
        <v>21</v>
      </c>
      <c r="J111" s="506">
        <v>11</v>
      </c>
      <c r="K111" s="506">
        <v>10</v>
      </c>
      <c r="L111" s="506">
        <v>0</v>
      </c>
      <c r="M111" s="506">
        <v>0</v>
      </c>
      <c r="N111" s="506">
        <v>0</v>
      </c>
      <c r="O111" s="506">
        <v>0</v>
      </c>
      <c r="P111" s="506">
        <v>0</v>
      </c>
      <c r="Q111" s="506">
        <v>0</v>
      </c>
      <c r="R111" s="506">
        <v>0</v>
      </c>
      <c r="S111" s="506">
        <v>0</v>
      </c>
      <c r="T111" s="506">
        <v>0</v>
      </c>
      <c r="U111" s="506">
        <v>0</v>
      </c>
      <c r="V111" s="506">
        <v>0</v>
      </c>
      <c r="W111" s="506">
        <v>0</v>
      </c>
      <c r="X111" s="506">
        <v>0</v>
      </c>
      <c r="Y111" s="506">
        <v>21</v>
      </c>
      <c r="Z111" s="506">
        <v>0</v>
      </c>
      <c r="AA111" s="506">
        <v>0</v>
      </c>
      <c r="AB111" s="506">
        <v>0</v>
      </c>
      <c r="AC111" s="520"/>
      <c r="AD111" s="520"/>
      <c r="AE111" s="521">
        <f t="shared" si="9"/>
        <v>0</v>
      </c>
      <c r="AF111" s="521">
        <f t="shared" si="10"/>
        <v>0</v>
      </c>
      <c r="AG111" s="521">
        <f t="shared" si="11"/>
        <v>0</v>
      </c>
      <c r="AH111" s="521">
        <f t="shared" si="12"/>
        <v>0</v>
      </c>
      <c r="AI111" s="521">
        <f t="shared" si="13"/>
        <v>0</v>
      </c>
      <c r="AJ111" s="521">
        <f t="shared" si="14"/>
        <v>0</v>
      </c>
      <c r="AK111" s="521">
        <f t="shared" si="15"/>
        <v>0</v>
      </c>
      <c r="AL111" s="521">
        <f t="shared" si="16"/>
        <v>0</v>
      </c>
      <c r="AM111" s="521">
        <f t="shared" si="17"/>
        <v>0</v>
      </c>
    </row>
    <row r="112" spans="1:39" ht="15.75" customHeight="1">
      <c r="A112" s="506" t="s">
        <v>309</v>
      </c>
      <c r="B112" s="506" t="s">
        <v>338</v>
      </c>
      <c r="C112" s="627" t="s">
        <v>339</v>
      </c>
      <c r="D112" s="323">
        <v>97</v>
      </c>
      <c r="E112" s="506">
        <v>197</v>
      </c>
      <c r="F112" s="506">
        <v>187</v>
      </c>
      <c r="G112" s="506">
        <v>10</v>
      </c>
      <c r="H112" s="506">
        <v>0</v>
      </c>
      <c r="I112" s="506">
        <v>0</v>
      </c>
      <c r="J112" s="506">
        <v>0</v>
      </c>
      <c r="K112" s="506">
        <v>0</v>
      </c>
      <c r="L112" s="506">
        <v>0</v>
      </c>
      <c r="M112" s="506">
        <v>0</v>
      </c>
      <c r="N112" s="506">
        <v>0</v>
      </c>
      <c r="O112" s="506">
        <v>197</v>
      </c>
      <c r="P112" s="506">
        <v>35</v>
      </c>
      <c r="Q112" s="506">
        <v>33</v>
      </c>
      <c r="R112" s="506">
        <v>2</v>
      </c>
      <c r="S112" s="506">
        <v>162</v>
      </c>
      <c r="T112" s="506">
        <v>154</v>
      </c>
      <c r="U112" s="506">
        <v>8</v>
      </c>
      <c r="V112" s="506">
        <v>0</v>
      </c>
      <c r="W112" s="506">
        <v>0</v>
      </c>
      <c r="X112" s="506">
        <v>0</v>
      </c>
      <c r="Y112" s="506">
        <v>197</v>
      </c>
      <c r="Z112" s="506">
        <v>0</v>
      </c>
      <c r="AA112" s="506">
        <v>0</v>
      </c>
      <c r="AB112" s="506">
        <v>0</v>
      </c>
      <c r="AC112" s="520"/>
      <c r="AD112" s="520"/>
      <c r="AE112" s="521">
        <f t="shared" si="9"/>
        <v>0</v>
      </c>
      <c r="AF112" s="521">
        <f t="shared" si="10"/>
        <v>0</v>
      </c>
      <c r="AG112" s="521">
        <f t="shared" si="11"/>
        <v>0</v>
      </c>
      <c r="AH112" s="521">
        <f t="shared" si="12"/>
        <v>0</v>
      </c>
      <c r="AI112" s="521">
        <f t="shared" si="13"/>
        <v>0</v>
      </c>
      <c r="AJ112" s="521">
        <f t="shared" si="14"/>
        <v>0</v>
      </c>
      <c r="AK112" s="521">
        <f t="shared" si="15"/>
        <v>0</v>
      </c>
      <c r="AL112" s="521">
        <f t="shared" si="16"/>
        <v>0</v>
      </c>
      <c r="AM112" s="521">
        <f t="shared" si="17"/>
        <v>0</v>
      </c>
    </row>
    <row r="113" spans="1:39" ht="25.5" customHeight="1">
      <c r="A113" s="505" t="s">
        <v>309</v>
      </c>
      <c r="B113" s="505" t="s">
        <v>340</v>
      </c>
      <c r="C113" s="626" t="s">
        <v>341</v>
      </c>
      <c r="D113" s="324">
        <v>98</v>
      </c>
      <c r="E113" s="505">
        <v>37</v>
      </c>
      <c r="F113" s="505">
        <v>34</v>
      </c>
      <c r="G113" s="505">
        <v>3</v>
      </c>
      <c r="H113" s="505">
        <v>37</v>
      </c>
      <c r="I113" s="505">
        <v>22</v>
      </c>
      <c r="J113" s="505">
        <v>20</v>
      </c>
      <c r="K113" s="505">
        <v>2</v>
      </c>
      <c r="L113" s="505">
        <v>15</v>
      </c>
      <c r="M113" s="505">
        <v>14</v>
      </c>
      <c r="N113" s="505">
        <v>1</v>
      </c>
      <c r="O113" s="505">
        <v>0</v>
      </c>
      <c r="P113" s="505">
        <v>0</v>
      </c>
      <c r="Q113" s="505"/>
      <c r="R113" s="505"/>
      <c r="S113" s="505">
        <v>0</v>
      </c>
      <c r="T113" s="505">
        <v>0</v>
      </c>
      <c r="U113" s="505">
        <v>0</v>
      </c>
      <c r="V113" s="505">
        <v>0</v>
      </c>
      <c r="W113" s="505"/>
      <c r="X113" s="505"/>
      <c r="Y113" s="505">
        <v>37</v>
      </c>
      <c r="Z113" s="505"/>
      <c r="AA113" s="505"/>
      <c r="AB113" s="505"/>
      <c r="AC113" s="520"/>
      <c r="AD113" s="520"/>
      <c r="AE113" s="521">
        <f t="shared" si="9"/>
        <v>0</v>
      </c>
      <c r="AF113" s="521">
        <f t="shared" si="10"/>
        <v>0</v>
      </c>
      <c r="AG113" s="521">
        <f t="shared" si="11"/>
        <v>0</v>
      </c>
      <c r="AH113" s="521">
        <f t="shared" si="12"/>
        <v>0</v>
      </c>
      <c r="AI113" s="521">
        <f t="shared" si="13"/>
        <v>0</v>
      </c>
      <c r="AJ113" s="521">
        <f t="shared" si="14"/>
        <v>0</v>
      </c>
      <c r="AK113" s="521">
        <f t="shared" si="15"/>
        <v>0</v>
      </c>
      <c r="AL113" s="521">
        <f t="shared" si="16"/>
        <v>0</v>
      </c>
      <c r="AM113" s="521">
        <f t="shared" si="17"/>
        <v>0</v>
      </c>
    </row>
    <row r="114" spans="1:39" ht="15.75" customHeight="1">
      <c r="A114" s="505" t="s">
        <v>309</v>
      </c>
      <c r="B114" s="505" t="s">
        <v>342</v>
      </c>
      <c r="C114" s="626" t="s">
        <v>343</v>
      </c>
      <c r="D114" s="323">
        <v>99</v>
      </c>
      <c r="E114" s="505">
        <v>13</v>
      </c>
      <c r="F114" s="505">
        <v>13</v>
      </c>
      <c r="G114" s="505">
        <v>0</v>
      </c>
      <c r="H114" s="505">
        <v>13</v>
      </c>
      <c r="I114" s="505">
        <v>6</v>
      </c>
      <c r="J114" s="505">
        <v>6</v>
      </c>
      <c r="K114" s="505">
        <v>0</v>
      </c>
      <c r="L114" s="505">
        <v>7</v>
      </c>
      <c r="M114" s="505">
        <v>7</v>
      </c>
      <c r="N114" s="505">
        <v>0</v>
      </c>
      <c r="O114" s="505">
        <v>0</v>
      </c>
      <c r="P114" s="505">
        <v>0</v>
      </c>
      <c r="Q114" s="505"/>
      <c r="R114" s="505"/>
      <c r="S114" s="505">
        <v>0</v>
      </c>
      <c r="T114" s="505"/>
      <c r="U114" s="505"/>
      <c r="V114" s="505">
        <v>0</v>
      </c>
      <c r="W114" s="505"/>
      <c r="X114" s="505"/>
      <c r="Y114" s="505">
        <v>13</v>
      </c>
      <c r="Z114" s="505"/>
      <c r="AA114" s="505"/>
      <c r="AB114" s="505"/>
      <c r="AC114" s="520"/>
      <c r="AD114" s="520"/>
      <c r="AE114" s="521">
        <f t="shared" si="9"/>
        <v>0</v>
      </c>
      <c r="AF114" s="521">
        <f t="shared" si="10"/>
        <v>0</v>
      </c>
      <c r="AG114" s="521">
        <f t="shared" si="11"/>
        <v>0</v>
      </c>
      <c r="AH114" s="521">
        <f t="shared" si="12"/>
        <v>0</v>
      </c>
      <c r="AI114" s="521">
        <f t="shared" si="13"/>
        <v>0</v>
      </c>
      <c r="AJ114" s="521">
        <f t="shared" si="14"/>
        <v>0</v>
      </c>
      <c r="AK114" s="521">
        <f t="shared" si="15"/>
        <v>0</v>
      </c>
      <c r="AL114" s="521">
        <f t="shared" si="16"/>
        <v>0</v>
      </c>
      <c r="AM114" s="521">
        <f t="shared" si="17"/>
        <v>0</v>
      </c>
    </row>
    <row r="115" spans="1:39" ht="15.75" customHeight="1">
      <c r="A115" s="505" t="s">
        <v>309</v>
      </c>
      <c r="B115" s="505" t="s">
        <v>344</v>
      </c>
      <c r="C115" s="626" t="s">
        <v>345</v>
      </c>
      <c r="D115" s="324">
        <v>100</v>
      </c>
      <c r="E115" s="506">
        <v>173</v>
      </c>
      <c r="F115" s="506">
        <v>116</v>
      </c>
      <c r="G115" s="506">
        <v>57</v>
      </c>
      <c r="H115" s="506">
        <v>173</v>
      </c>
      <c r="I115" s="506">
        <v>159</v>
      </c>
      <c r="J115" s="506">
        <v>106</v>
      </c>
      <c r="K115" s="506">
        <v>53</v>
      </c>
      <c r="L115" s="506">
        <v>14</v>
      </c>
      <c r="M115" s="506">
        <v>10</v>
      </c>
      <c r="N115" s="506">
        <v>4</v>
      </c>
      <c r="O115" s="506">
        <v>0</v>
      </c>
      <c r="P115" s="506">
        <v>0</v>
      </c>
      <c r="Q115" s="506">
        <v>0</v>
      </c>
      <c r="R115" s="506">
        <v>0</v>
      </c>
      <c r="S115" s="506">
        <v>0</v>
      </c>
      <c r="T115" s="506">
        <v>0</v>
      </c>
      <c r="U115" s="506">
        <v>0</v>
      </c>
      <c r="V115" s="506">
        <v>0</v>
      </c>
      <c r="W115" s="506">
        <v>0</v>
      </c>
      <c r="X115" s="506">
        <v>0</v>
      </c>
      <c r="Y115" s="506">
        <v>173</v>
      </c>
      <c r="Z115" s="506">
        <v>0</v>
      </c>
      <c r="AA115" s="506">
        <v>0</v>
      </c>
      <c r="AB115" s="506">
        <v>0</v>
      </c>
      <c r="AC115" s="520"/>
      <c r="AD115" s="520"/>
      <c r="AE115" s="521">
        <f t="shared" si="9"/>
        <v>0</v>
      </c>
      <c r="AF115" s="521">
        <f t="shared" si="10"/>
        <v>0</v>
      </c>
      <c r="AG115" s="521">
        <f t="shared" si="11"/>
        <v>0</v>
      </c>
      <c r="AH115" s="521">
        <f t="shared" si="12"/>
        <v>0</v>
      </c>
      <c r="AI115" s="521">
        <f t="shared" si="13"/>
        <v>0</v>
      </c>
      <c r="AJ115" s="521">
        <f t="shared" si="14"/>
        <v>0</v>
      </c>
      <c r="AK115" s="521">
        <f t="shared" si="15"/>
        <v>0</v>
      </c>
      <c r="AL115" s="521">
        <f t="shared" si="16"/>
        <v>0</v>
      </c>
      <c r="AM115" s="521">
        <f t="shared" si="17"/>
        <v>0</v>
      </c>
    </row>
    <row r="116" spans="1:39" ht="27" customHeight="1">
      <c r="A116" s="506" t="s">
        <v>309</v>
      </c>
      <c r="B116" s="506" t="s">
        <v>346</v>
      </c>
      <c r="C116" s="627" t="s">
        <v>347</v>
      </c>
      <c r="D116" s="323">
        <v>101</v>
      </c>
      <c r="E116" s="506">
        <v>410</v>
      </c>
      <c r="F116" s="506">
        <v>382</v>
      </c>
      <c r="G116" s="506">
        <v>28</v>
      </c>
      <c r="H116" s="506">
        <v>0</v>
      </c>
      <c r="I116" s="506">
        <v>0</v>
      </c>
      <c r="J116" s="506">
        <v>0</v>
      </c>
      <c r="K116" s="506">
        <v>0</v>
      </c>
      <c r="L116" s="506">
        <v>0</v>
      </c>
      <c r="M116" s="506">
        <v>0</v>
      </c>
      <c r="N116" s="506">
        <v>0</v>
      </c>
      <c r="O116" s="506">
        <v>410</v>
      </c>
      <c r="P116" s="506">
        <v>205</v>
      </c>
      <c r="Q116" s="506">
        <v>178</v>
      </c>
      <c r="R116" s="506">
        <v>27</v>
      </c>
      <c r="S116" s="506">
        <v>205</v>
      </c>
      <c r="T116" s="506">
        <v>204</v>
      </c>
      <c r="U116" s="506">
        <v>1</v>
      </c>
      <c r="V116" s="506">
        <v>0</v>
      </c>
      <c r="W116" s="506">
        <v>0</v>
      </c>
      <c r="X116" s="506">
        <v>0</v>
      </c>
      <c r="Y116" s="506">
        <v>410</v>
      </c>
      <c r="Z116" s="506">
        <v>0</v>
      </c>
      <c r="AA116" s="506">
        <v>0</v>
      </c>
      <c r="AB116" s="506">
        <v>0</v>
      </c>
      <c r="AC116" s="520"/>
      <c r="AD116" s="520"/>
      <c r="AE116" s="521">
        <f t="shared" si="9"/>
        <v>0</v>
      </c>
      <c r="AF116" s="521">
        <f t="shared" si="10"/>
        <v>0</v>
      </c>
      <c r="AG116" s="521">
        <f t="shared" si="11"/>
        <v>0</v>
      </c>
      <c r="AH116" s="521">
        <f t="shared" si="12"/>
        <v>0</v>
      </c>
      <c r="AI116" s="521">
        <f t="shared" si="13"/>
        <v>0</v>
      </c>
      <c r="AJ116" s="521">
        <f t="shared" si="14"/>
        <v>0</v>
      </c>
      <c r="AK116" s="521">
        <f t="shared" si="15"/>
        <v>0</v>
      </c>
      <c r="AL116" s="521">
        <f t="shared" si="16"/>
        <v>0</v>
      </c>
      <c r="AM116" s="521">
        <f t="shared" si="17"/>
        <v>0</v>
      </c>
    </row>
    <row r="117" spans="1:39" ht="15.75" customHeight="1">
      <c r="A117" s="505" t="s">
        <v>309</v>
      </c>
      <c r="B117" s="505" t="s">
        <v>348</v>
      </c>
      <c r="C117" s="626" t="s">
        <v>349</v>
      </c>
      <c r="D117" s="324">
        <v>102</v>
      </c>
      <c r="E117" s="505">
        <v>20</v>
      </c>
      <c r="F117" s="505">
        <v>20</v>
      </c>
      <c r="G117" s="505">
        <v>0</v>
      </c>
      <c r="H117" s="505">
        <v>0</v>
      </c>
      <c r="I117" s="505">
        <v>0</v>
      </c>
      <c r="J117" s="505">
        <v>0</v>
      </c>
      <c r="K117" s="505">
        <v>0</v>
      </c>
      <c r="L117" s="505">
        <v>0</v>
      </c>
      <c r="M117" s="505">
        <v>0</v>
      </c>
      <c r="N117" s="505">
        <v>0</v>
      </c>
      <c r="O117" s="505">
        <v>20</v>
      </c>
      <c r="P117" s="505">
        <v>20</v>
      </c>
      <c r="Q117" s="505">
        <v>20</v>
      </c>
      <c r="R117" s="505"/>
      <c r="S117" s="505">
        <v>0</v>
      </c>
      <c r="T117" s="505"/>
      <c r="U117" s="505"/>
      <c r="V117" s="505">
        <v>0</v>
      </c>
      <c r="W117" s="505"/>
      <c r="X117" s="505"/>
      <c r="Y117" s="505">
        <v>20</v>
      </c>
      <c r="Z117" s="505"/>
      <c r="AA117" s="505"/>
      <c r="AB117" s="505"/>
      <c r="AC117" s="520"/>
      <c r="AD117" s="520"/>
      <c r="AE117" s="521">
        <f t="shared" si="9"/>
        <v>0</v>
      </c>
      <c r="AF117" s="521">
        <f t="shared" si="10"/>
        <v>0</v>
      </c>
      <c r="AG117" s="521">
        <f t="shared" si="11"/>
        <v>0</v>
      </c>
      <c r="AH117" s="521">
        <f t="shared" si="12"/>
        <v>0</v>
      </c>
      <c r="AI117" s="521">
        <f t="shared" si="13"/>
        <v>0</v>
      </c>
      <c r="AJ117" s="521">
        <f t="shared" si="14"/>
        <v>0</v>
      </c>
      <c r="AK117" s="521">
        <f t="shared" si="15"/>
        <v>0</v>
      </c>
      <c r="AL117" s="521">
        <f t="shared" si="16"/>
        <v>0</v>
      </c>
      <c r="AM117" s="521">
        <f t="shared" si="17"/>
        <v>0</v>
      </c>
    </row>
    <row r="118" spans="1:39" ht="25.5" customHeight="1">
      <c r="A118" s="505" t="s">
        <v>309</v>
      </c>
      <c r="B118" s="505" t="s">
        <v>350</v>
      </c>
      <c r="C118" s="626" t="s">
        <v>351</v>
      </c>
      <c r="D118" s="323">
        <v>103</v>
      </c>
      <c r="E118" s="505">
        <v>30</v>
      </c>
      <c r="F118" s="505">
        <v>19</v>
      </c>
      <c r="G118" s="505">
        <v>11</v>
      </c>
      <c r="H118" s="505">
        <v>0</v>
      </c>
      <c r="I118" s="505">
        <v>0</v>
      </c>
      <c r="J118" s="505">
        <v>0</v>
      </c>
      <c r="K118" s="505">
        <v>0</v>
      </c>
      <c r="L118" s="505">
        <v>0</v>
      </c>
      <c r="M118" s="505">
        <v>0</v>
      </c>
      <c r="N118" s="505">
        <v>0</v>
      </c>
      <c r="O118" s="505">
        <v>30</v>
      </c>
      <c r="P118" s="505">
        <v>30</v>
      </c>
      <c r="Q118" s="505">
        <v>19</v>
      </c>
      <c r="R118" s="505">
        <v>11</v>
      </c>
      <c r="S118" s="505">
        <v>0</v>
      </c>
      <c r="T118" s="505">
        <v>0</v>
      </c>
      <c r="U118" s="505">
        <v>0</v>
      </c>
      <c r="V118" s="505">
        <v>0</v>
      </c>
      <c r="W118" s="505"/>
      <c r="X118" s="505"/>
      <c r="Y118" s="505">
        <v>30</v>
      </c>
      <c r="Z118" s="505"/>
      <c r="AA118" s="505"/>
      <c r="AB118" s="505"/>
      <c r="AC118" s="520"/>
      <c r="AD118" s="520"/>
      <c r="AE118" s="521">
        <f t="shared" si="9"/>
        <v>0</v>
      </c>
      <c r="AF118" s="521">
        <f t="shared" si="10"/>
        <v>0</v>
      </c>
      <c r="AG118" s="521">
        <f t="shared" si="11"/>
        <v>0</v>
      </c>
      <c r="AH118" s="521">
        <f t="shared" si="12"/>
        <v>0</v>
      </c>
      <c r="AI118" s="521">
        <f t="shared" si="13"/>
        <v>0</v>
      </c>
      <c r="AJ118" s="521">
        <f t="shared" si="14"/>
        <v>0</v>
      </c>
      <c r="AK118" s="521">
        <f t="shared" si="15"/>
        <v>0</v>
      </c>
      <c r="AL118" s="521">
        <f t="shared" si="16"/>
        <v>0</v>
      </c>
      <c r="AM118" s="521">
        <f t="shared" si="17"/>
        <v>0</v>
      </c>
    </row>
    <row r="119" spans="1:39" ht="15.75" customHeight="1">
      <c r="A119" s="505" t="s">
        <v>309</v>
      </c>
      <c r="B119" s="505" t="s">
        <v>352</v>
      </c>
      <c r="C119" s="626" t="s">
        <v>353</v>
      </c>
      <c r="D119" s="324">
        <v>104</v>
      </c>
      <c r="E119" s="505">
        <v>6</v>
      </c>
      <c r="F119" s="505">
        <v>6</v>
      </c>
      <c r="G119" s="505">
        <v>0</v>
      </c>
      <c r="H119" s="505">
        <v>6</v>
      </c>
      <c r="I119" s="505">
        <v>6</v>
      </c>
      <c r="J119" s="505">
        <v>6</v>
      </c>
      <c r="K119" s="505">
        <v>0</v>
      </c>
      <c r="L119" s="505">
        <v>0</v>
      </c>
      <c r="M119" s="505">
        <v>0</v>
      </c>
      <c r="N119" s="505">
        <v>0</v>
      </c>
      <c r="O119" s="505">
        <v>0</v>
      </c>
      <c r="P119" s="505">
        <v>0</v>
      </c>
      <c r="Q119" s="505"/>
      <c r="R119" s="505"/>
      <c r="S119" s="505">
        <v>0</v>
      </c>
      <c r="T119" s="505">
        <v>0</v>
      </c>
      <c r="U119" s="505">
        <v>0</v>
      </c>
      <c r="V119" s="505">
        <v>0</v>
      </c>
      <c r="W119" s="505"/>
      <c r="X119" s="505"/>
      <c r="Y119" s="505">
        <v>6</v>
      </c>
      <c r="Z119" s="505"/>
      <c r="AA119" s="505"/>
      <c r="AB119" s="505"/>
      <c r="AC119" s="520"/>
      <c r="AD119" s="520"/>
      <c r="AE119" s="521">
        <f t="shared" si="9"/>
        <v>0</v>
      </c>
      <c r="AF119" s="521">
        <f t="shared" si="10"/>
        <v>0</v>
      </c>
      <c r="AG119" s="521">
        <f t="shared" si="11"/>
        <v>0</v>
      </c>
      <c r="AH119" s="521">
        <f t="shared" si="12"/>
        <v>0</v>
      </c>
      <c r="AI119" s="521">
        <f t="shared" si="13"/>
        <v>0</v>
      </c>
      <c r="AJ119" s="521">
        <f t="shared" si="14"/>
        <v>0</v>
      </c>
      <c r="AK119" s="521">
        <f t="shared" si="15"/>
        <v>0</v>
      </c>
      <c r="AL119" s="521">
        <f t="shared" si="16"/>
        <v>0</v>
      </c>
      <c r="AM119" s="521">
        <f t="shared" si="17"/>
        <v>0</v>
      </c>
    </row>
    <row r="120" spans="1:39" ht="24" customHeight="1">
      <c r="A120" s="505" t="s">
        <v>309</v>
      </c>
      <c r="B120" s="505" t="s">
        <v>354</v>
      </c>
      <c r="C120" s="626" t="s">
        <v>355</v>
      </c>
      <c r="D120" s="323">
        <v>105</v>
      </c>
      <c r="E120" s="505">
        <v>10</v>
      </c>
      <c r="F120" s="505">
        <v>10</v>
      </c>
      <c r="G120" s="505">
        <v>0</v>
      </c>
      <c r="H120" s="505">
        <v>10</v>
      </c>
      <c r="I120" s="505">
        <v>10</v>
      </c>
      <c r="J120" s="505">
        <v>10</v>
      </c>
      <c r="K120" s="505">
        <v>0</v>
      </c>
      <c r="L120" s="505">
        <v>0</v>
      </c>
      <c r="M120" s="505">
        <v>0</v>
      </c>
      <c r="N120" s="505">
        <v>0</v>
      </c>
      <c r="O120" s="505">
        <v>0</v>
      </c>
      <c r="P120" s="505">
        <v>0</v>
      </c>
      <c r="Q120" s="505"/>
      <c r="R120" s="505"/>
      <c r="S120" s="505">
        <v>0</v>
      </c>
      <c r="T120" s="505">
        <v>0</v>
      </c>
      <c r="U120" s="505">
        <v>0</v>
      </c>
      <c r="V120" s="505">
        <v>0</v>
      </c>
      <c r="W120" s="505"/>
      <c r="X120" s="505"/>
      <c r="Y120" s="505">
        <v>10</v>
      </c>
      <c r="Z120" s="505"/>
      <c r="AA120" s="505"/>
      <c r="AB120" s="505"/>
      <c r="AC120" s="520"/>
      <c r="AD120" s="520"/>
      <c r="AE120" s="521">
        <f t="shared" si="9"/>
        <v>0</v>
      </c>
      <c r="AF120" s="521">
        <f t="shared" si="10"/>
        <v>0</v>
      </c>
      <c r="AG120" s="521">
        <f t="shared" si="11"/>
        <v>0</v>
      </c>
      <c r="AH120" s="521">
        <f t="shared" si="12"/>
        <v>0</v>
      </c>
      <c r="AI120" s="521">
        <f t="shared" si="13"/>
        <v>0</v>
      </c>
      <c r="AJ120" s="521">
        <f t="shared" si="14"/>
        <v>0</v>
      </c>
      <c r="AK120" s="521">
        <f t="shared" si="15"/>
        <v>0</v>
      </c>
      <c r="AL120" s="521">
        <f t="shared" si="16"/>
        <v>0</v>
      </c>
      <c r="AM120" s="521">
        <f t="shared" si="17"/>
        <v>0</v>
      </c>
    </row>
    <row r="121" spans="1:39" ht="29.25" customHeight="1">
      <c r="A121" s="505" t="s">
        <v>309</v>
      </c>
      <c r="B121" s="505" t="s">
        <v>356</v>
      </c>
      <c r="C121" s="626" t="s">
        <v>357</v>
      </c>
      <c r="D121" s="324">
        <v>106</v>
      </c>
      <c r="E121" s="506">
        <v>164</v>
      </c>
      <c r="F121" s="506">
        <v>146</v>
      </c>
      <c r="G121" s="506">
        <v>18</v>
      </c>
      <c r="H121" s="506">
        <v>164</v>
      </c>
      <c r="I121" s="506">
        <v>158</v>
      </c>
      <c r="J121" s="506">
        <v>141</v>
      </c>
      <c r="K121" s="506">
        <v>17</v>
      </c>
      <c r="L121" s="506">
        <v>6</v>
      </c>
      <c r="M121" s="506">
        <v>5</v>
      </c>
      <c r="N121" s="506">
        <v>1</v>
      </c>
      <c r="O121" s="506">
        <v>0</v>
      </c>
      <c r="P121" s="506">
        <v>0</v>
      </c>
      <c r="Q121" s="506">
        <v>0</v>
      </c>
      <c r="R121" s="506">
        <v>0</v>
      </c>
      <c r="S121" s="506">
        <v>0</v>
      </c>
      <c r="T121" s="506">
        <v>0</v>
      </c>
      <c r="U121" s="506">
        <v>0</v>
      </c>
      <c r="V121" s="506">
        <v>0</v>
      </c>
      <c r="W121" s="506">
        <v>0</v>
      </c>
      <c r="X121" s="506">
        <v>0</v>
      </c>
      <c r="Y121" s="506">
        <v>164</v>
      </c>
      <c r="Z121" s="506">
        <v>0</v>
      </c>
      <c r="AA121" s="506">
        <v>0</v>
      </c>
      <c r="AB121" s="506">
        <v>0</v>
      </c>
      <c r="AC121" s="520"/>
      <c r="AD121" s="520"/>
      <c r="AE121" s="521">
        <f t="shared" si="9"/>
        <v>0</v>
      </c>
      <c r="AF121" s="521">
        <f t="shared" si="10"/>
        <v>0</v>
      </c>
      <c r="AG121" s="521">
        <f t="shared" si="11"/>
        <v>0</v>
      </c>
      <c r="AH121" s="521">
        <f t="shared" si="12"/>
        <v>0</v>
      </c>
      <c r="AI121" s="521">
        <f t="shared" si="13"/>
        <v>0</v>
      </c>
      <c r="AJ121" s="521">
        <f t="shared" si="14"/>
        <v>0</v>
      </c>
      <c r="AK121" s="521">
        <f t="shared" si="15"/>
        <v>0</v>
      </c>
      <c r="AL121" s="521">
        <f t="shared" si="16"/>
        <v>0</v>
      </c>
      <c r="AM121" s="521">
        <f t="shared" si="17"/>
        <v>0</v>
      </c>
    </row>
    <row r="122" spans="1:39" ht="15.75" customHeight="1">
      <c r="A122" s="505" t="s">
        <v>309</v>
      </c>
      <c r="B122" s="505" t="s">
        <v>358</v>
      </c>
      <c r="C122" s="626" t="s">
        <v>359</v>
      </c>
      <c r="D122" s="323">
        <v>107</v>
      </c>
      <c r="E122" s="506">
        <v>103</v>
      </c>
      <c r="F122" s="506">
        <v>94</v>
      </c>
      <c r="G122" s="506">
        <v>9</v>
      </c>
      <c r="H122" s="506">
        <v>0</v>
      </c>
      <c r="I122" s="506">
        <v>0</v>
      </c>
      <c r="J122" s="506">
        <v>0</v>
      </c>
      <c r="K122" s="506">
        <v>0</v>
      </c>
      <c r="L122" s="506">
        <v>0</v>
      </c>
      <c r="M122" s="506">
        <v>0</v>
      </c>
      <c r="N122" s="506">
        <v>0</v>
      </c>
      <c r="O122" s="506">
        <v>103</v>
      </c>
      <c r="P122" s="506">
        <v>20</v>
      </c>
      <c r="Q122" s="506">
        <v>11</v>
      </c>
      <c r="R122" s="506">
        <v>9</v>
      </c>
      <c r="S122" s="506">
        <v>83</v>
      </c>
      <c r="T122" s="506">
        <v>83</v>
      </c>
      <c r="U122" s="506">
        <v>0</v>
      </c>
      <c r="V122" s="506">
        <v>0</v>
      </c>
      <c r="W122" s="506">
        <v>0</v>
      </c>
      <c r="X122" s="506">
        <v>0</v>
      </c>
      <c r="Y122" s="506">
        <v>103</v>
      </c>
      <c r="Z122" s="506">
        <v>0</v>
      </c>
      <c r="AA122" s="506">
        <v>0</v>
      </c>
      <c r="AB122" s="506">
        <v>0</v>
      </c>
      <c r="AC122" s="520"/>
      <c r="AD122" s="520"/>
      <c r="AE122" s="521">
        <f t="shared" si="9"/>
        <v>0</v>
      </c>
      <c r="AF122" s="521">
        <f t="shared" si="10"/>
        <v>0</v>
      </c>
      <c r="AG122" s="521">
        <f t="shared" si="11"/>
        <v>0</v>
      </c>
      <c r="AH122" s="521">
        <f t="shared" si="12"/>
        <v>0</v>
      </c>
      <c r="AI122" s="521">
        <f t="shared" si="13"/>
        <v>0</v>
      </c>
      <c r="AJ122" s="521">
        <f t="shared" si="14"/>
        <v>0</v>
      </c>
      <c r="AK122" s="521">
        <f t="shared" si="15"/>
        <v>0</v>
      </c>
      <c r="AL122" s="521">
        <f t="shared" si="16"/>
        <v>0</v>
      </c>
      <c r="AM122" s="521">
        <f t="shared" si="17"/>
        <v>0</v>
      </c>
    </row>
    <row r="123" spans="1:39" ht="15.75" customHeight="1">
      <c r="A123" s="505" t="s">
        <v>309</v>
      </c>
      <c r="B123" s="505" t="s">
        <v>360</v>
      </c>
      <c r="C123" s="626" t="s">
        <v>361</v>
      </c>
      <c r="D123" s="324">
        <v>108</v>
      </c>
      <c r="E123" s="505">
        <v>16</v>
      </c>
      <c r="F123" s="505">
        <v>11</v>
      </c>
      <c r="G123" s="505">
        <v>5</v>
      </c>
      <c r="H123" s="505">
        <v>0</v>
      </c>
      <c r="I123" s="505">
        <v>0</v>
      </c>
      <c r="J123" s="505">
        <v>0</v>
      </c>
      <c r="K123" s="505">
        <v>0</v>
      </c>
      <c r="L123" s="505">
        <v>0</v>
      </c>
      <c r="M123" s="505">
        <v>0</v>
      </c>
      <c r="N123" s="505">
        <v>0</v>
      </c>
      <c r="O123" s="505">
        <v>16</v>
      </c>
      <c r="P123" s="505">
        <v>16</v>
      </c>
      <c r="Q123" s="505">
        <v>11</v>
      </c>
      <c r="R123" s="505">
        <v>5</v>
      </c>
      <c r="S123" s="505">
        <v>0</v>
      </c>
      <c r="T123" s="505">
        <v>0</v>
      </c>
      <c r="U123" s="505">
        <v>0</v>
      </c>
      <c r="V123" s="505">
        <v>0</v>
      </c>
      <c r="W123" s="505"/>
      <c r="X123" s="505"/>
      <c r="Y123" s="505">
        <v>16</v>
      </c>
      <c r="Z123" s="505"/>
      <c r="AA123" s="505"/>
      <c r="AB123" s="505"/>
      <c r="AC123" s="520"/>
      <c r="AD123" s="520"/>
      <c r="AE123" s="521">
        <f t="shared" si="9"/>
        <v>0</v>
      </c>
      <c r="AF123" s="521">
        <f t="shared" si="10"/>
        <v>0</v>
      </c>
      <c r="AG123" s="521">
        <f t="shared" si="11"/>
        <v>0</v>
      </c>
      <c r="AH123" s="521">
        <f t="shared" si="12"/>
        <v>0</v>
      </c>
      <c r="AI123" s="521">
        <f t="shared" si="13"/>
        <v>0</v>
      </c>
      <c r="AJ123" s="521">
        <f t="shared" si="14"/>
        <v>0</v>
      </c>
      <c r="AK123" s="521">
        <f t="shared" si="15"/>
        <v>0</v>
      </c>
      <c r="AL123" s="521">
        <f t="shared" si="16"/>
        <v>0</v>
      </c>
      <c r="AM123" s="521">
        <f t="shared" si="17"/>
        <v>0</v>
      </c>
    </row>
    <row r="124" spans="1:39" ht="27" customHeight="1">
      <c r="A124" s="505" t="s">
        <v>309</v>
      </c>
      <c r="B124" s="505" t="s">
        <v>362</v>
      </c>
      <c r="C124" s="626" t="s">
        <v>363</v>
      </c>
      <c r="D124" s="323">
        <v>109</v>
      </c>
      <c r="E124" s="505">
        <v>50</v>
      </c>
      <c r="F124" s="505">
        <v>42</v>
      </c>
      <c r="G124" s="505">
        <v>8</v>
      </c>
      <c r="H124" s="505">
        <v>0</v>
      </c>
      <c r="I124" s="505">
        <v>0</v>
      </c>
      <c r="J124" s="505">
        <v>0</v>
      </c>
      <c r="K124" s="505">
        <v>0</v>
      </c>
      <c r="L124" s="505">
        <v>0</v>
      </c>
      <c r="M124" s="505">
        <v>0</v>
      </c>
      <c r="N124" s="505">
        <v>0</v>
      </c>
      <c r="O124" s="505">
        <v>50</v>
      </c>
      <c r="P124" s="505">
        <v>0</v>
      </c>
      <c r="Q124" s="505"/>
      <c r="R124" s="505"/>
      <c r="S124" s="505">
        <v>50</v>
      </c>
      <c r="T124" s="505">
        <v>42</v>
      </c>
      <c r="U124" s="505">
        <v>8</v>
      </c>
      <c r="V124" s="505">
        <v>0</v>
      </c>
      <c r="W124" s="505"/>
      <c r="X124" s="505"/>
      <c r="Y124" s="505">
        <v>50</v>
      </c>
      <c r="Z124" s="505"/>
      <c r="AA124" s="505"/>
      <c r="AB124" s="505"/>
      <c r="AC124" s="520"/>
      <c r="AD124" s="520"/>
      <c r="AE124" s="521">
        <f t="shared" si="9"/>
        <v>0</v>
      </c>
      <c r="AF124" s="521">
        <f t="shared" si="10"/>
        <v>0</v>
      </c>
      <c r="AG124" s="521">
        <f t="shared" si="11"/>
        <v>0</v>
      </c>
      <c r="AH124" s="521">
        <f t="shared" si="12"/>
        <v>0</v>
      </c>
      <c r="AI124" s="521">
        <f t="shared" si="13"/>
        <v>0</v>
      </c>
      <c r="AJ124" s="521">
        <f t="shared" si="14"/>
        <v>0</v>
      </c>
      <c r="AK124" s="521">
        <f t="shared" si="15"/>
        <v>0</v>
      </c>
      <c r="AL124" s="521">
        <f t="shared" si="16"/>
        <v>0</v>
      </c>
      <c r="AM124" s="521">
        <f t="shared" si="17"/>
        <v>0</v>
      </c>
    </row>
    <row r="125" spans="1:39" s="507" customFormat="1" ht="15.75" customHeight="1">
      <c r="A125" s="321" t="s">
        <v>364</v>
      </c>
      <c r="B125" s="321"/>
      <c r="C125" s="625"/>
      <c r="D125" s="322">
        <v>110</v>
      </c>
      <c r="E125" s="628">
        <v>4989</v>
      </c>
      <c r="F125" s="628">
        <v>4254</v>
      </c>
      <c r="G125" s="628">
        <v>735</v>
      </c>
      <c r="H125" s="628">
        <v>1047</v>
      </c>
      <c r="I125" s="628">
        <v>602</v>
      </c>
      <c r="J125" s="628">
        <v>439</v>
      </c>
      <c r="K125" s="628">
        <v>163</v>
      </c>
      <c r="L125" s="628">
        <v>445</v>
      </c>
      <c r="M125" s="628">
        <v>340</v>
      </c>
      <c r="N125" s="628">
        <v>105</v>
      </c>
      <c r="O125" s="628">
        <v>3799</v>
      </c>
      <c r="P125" s="628">
        <v>1124</v>
      </c>
      <c r="Q125" s="628">
        <v>717</v>
      </c>
      <c r="R125" s="628">
        <v>407</v>
      </c>
      <c r="S125" s="628">
        <v>2675</v>
      </c>
      <c r="T125" s="628">
        <v>2657</v>
      </c>
      <c r="U125" s="628">
        <v>18</v>
      </c>
      <c r="V125" s="628">
        <v>143</v>
      </c>
      <c r="W125" s="628">
        <v>101</v>
      </c>
      <c r="X125" s="628">
        <v>42</v>
      </c>
      <c r="Y125" s="628">
        <v>4989</v>
      </c>
      <c r="Z125" s="628">
        <v>0</v>
      </c>
      <c r="AA125" s="628">
        <v>0</v>
      </c>
      <c r="AB125" s="628">
        <v>0</v>
      </c>
      <c r="AC125" s="518"/>
      <c r="AD125" s="518"/>
      <c r="AE125" s="521">
        <f t="shared" si="9"/>
        <v>0</v>
      </c>
      <c r="AF125" s="521">
        <f t="shared" si="10"/>
        <v>0</v>
      </c>
      <c r="AG125" s="521">
        <f t="shared" si="11"/>
        <v>0</v>
      </c>
      <c r="AH125" s="521">
        <f t="shared" si="12"/>
        <v>0</v>
      </c>
      <c r="AI125" s="521">
        <f t="shared" si="13"/>
        <v>0</v>
      </c>
      <c r="AJ125" s="521">
        <f t="shared" si="14"/>
        <v>0</v>
      </c>
      <c r="AK125" s="521">
        <f t="shared" si="15"/>
        <v>0</v>
      </c>
      <c r="AL125" s="521">
        <f t="shared" si="16"/>
        <v>0</v>
      </c>
      <c r="AM125" s="521">
        <f t="shared" si="17"/>
        <v>0</v>
      </c>
    </row>
    <row r="126" spans="1:39" ht="15.75" customHeight="1">
      <c r="A126" s="506" t="s">
        <v>365</v>
      </c>
      <c r="B126" s="506" t="s">
        <v>366</v>
      </c>
      <c r="C126" s="627" t="s">
        <v>367</v>
      </c>
      <c r="D126" s="323">
        <v>111</v>
      </c>
      <c r="E126" s="506">
        <v>2929</v>
      </c>
      <c r="F126" s="506">
        <v>2892</v>
      </c>
      <c r="G126" s="506">
        <v>37</v>
      </c>
      <c r="H126" s="506">
        <v>0</v>
      </c>
      <c r="I126" s="506">
        <v>0</v>
      </c>
      <c r="J126" s="506">
        <v>0</v>
      </c>
      <c r="K126" s="506">
        <v>0</v>
      </c>
      <c r="L126" s="506">
        <v>0</v>
      </c>
      <c r="M126" s="506">
        <v>0</v>
      </c>
      <c r="N126" s="506">
        <v>0</v>
      </c>
      <c r="O126" s="506">
        <v>2896</v>
      </c>
      <c r="P126" s="506">
        <v>221</v>
      </c>
      <c r="Q126" s="506">
        <v>202</v>
      </c>
      <c r="R126" s="506">
        <v>19</v>
      </c>
      <c r="S126" s="506">
        <v>2675</v>
      </c>
      <c r="T126" s="506">
        <v>2657</v>
      </c>
      <c r="U126" s="506">
        <v>18</v>
      </c>
      <c r="V126" s="506">
        <v>33</v>
      </c>
      <c r="W126" s="506">
        <v>33</v>
      </c>
      <c r="X126" s="506">
        <v>0</v>
      </c>
      <c r="Y126" s="506">
        <v>2929</v>
      </c>
      <c r="Z126" s="506">
        <v>0</v>
      </c>
      <c r="AA126" s="506">
        <v>0</v>
      </c>
      <c r="AB126" s="506">
        <v>0</v>
      </c>
      <c r="AC126" s="520"/>
      <c r="AD126" s="520"/>
      <c r="AE126" s="521">
        <f t="shared" si="9"/>
        <v>0</v>
      </c>
      <c r="AF126" s="521">
        <f t="shared" si="10"/>
        <v>0</v>
      </c>
      <c r="AG126" s="521">
        <f t="shared" si="11"/>
        <v>0</v>
      </c>
      <c r="AH126" s="521">
        <f t="shared" si="12"/>
        <v>0</v>
      </c>
      <c r="AI126" s="521">
        <f t="shared" si="13"/>
        <v>0</v>
      </c>
      <c r="AJ126" s="521">
        <f t="shared" si="14"/>
        <v>0</v>
      </c>
      <c r="AK126" s="521">
        <f t="shared" si="15"/>
        <v>0</v>
      </c>
      <c r="AL126" s="521">
        <f t="shared" si="16"/>
        <v>0</v>
      </c>
      <c r="AM126" s="521">
        <f t="shared" si="17"/>
        <v>0</v>
      </c>
    </row>
    <row r="127" spans="1:39" ht="15.75" customHeight="1">
      <c r="A127" s="505" t="s">
        <v>365</v>
      </c>
      <c r="B127" s="505" t="s">
        <v>368</v>
      </c>
      <c r="C127" s="626" t="s">
        <v>369</v>
      </c>
      <c r="D127" s="324">
        <v>112</v>
      </c>
      <c r="E127" s="505">
        <v>20</v>
      </c>
      <c r="F127" s="505">
        <v>19</v>
      </c>
      <c r="G127" s="505">
        <v>1</v>
      </c>
      <c r="H127" s="505">
        <v>0</v>
      </c>
      <c r="I127" s="505">
        <v>0</v>
      </c>
      <c r="J127" s="505">
        <v>0</v>
      </c>
      <c r="K127" s="505">
        <v>0</v>
      </c>
      <c r="L127" s="505">
        <v>0</v>
      </c>
      <c r="M127" s="505">
        <v>0</v>
      </c>
      <c r="N127" s="505">
        <v>0</v>
      </c>
      <c r="O127" s="505">
        <v>20</v>
      </c>
      <c r="P127" s="505">
        <v>20</v>
      </c>
      <c r="Q127" s="505">
        <v>19</v>
      </c>
      <c r="R127" s="505">
        <v>1</v>
      </c>
      <c r="S127" s="505">
        <v>0</v>
      </c>
      <c r="T127" s="505">
        <v>0</v>
      </c>
      <c r="U127" s="505">
        <v>0</v>
      </c>
      <c r="V127" s="505">
        <v>0</v>
      </c>
      <c r="W127" s="505"/>
      <c r="X127" s="505"/>
      <c r="Y127" s="505">
        <v>20</v>
      </c>
      <c r="Z127" s="505"/>
      <c r="AA127" s="505"/>
      <c r="AB127" s="505"/>
      <c r="AC127" s="520"/>
      <c r="AD127" s="520"/>
      <c r="AE127" s="521">
        <f t="shared" si="9"/>
        <v>0</v>
      </c>
      <c r="AF127" s="521">
        <f t="shared" si="10"/>
        <v>0</v>
      </c>
      <c r="AG127" s="521">
        <f t="shared" si="11"/>
        <v>0</v>
      </c>
      <c r="AH127" s="521">
        <f t="shared" si="12"/>
        <v>0</v>
      </c>
      <c r="AI127" s="521">
        <f t="shared" si="13"/>
        <v>0</v>
      </c>
      <c r="AJ127" s="521">
        <f t="shared" si="14"/>
        <v>0</v>
      </c>
      <c r="AK127" s="521">
        <f t="shared" si="15"/>
        <v>0</v>
      </c>
      <c r="AL127" s="521">
        <f t="shared" si="16"/>
        <v>0</v>
      </c>
      <c r="AM127" s="521">
        <f t="shared" si="17"/>
        <v>0</v>
      </c>
    </row>
    <row r="128" spans="1:39" ht="15.75" customHeight="1">
      <c r="A128" s="506" t="s">
        <v>365</v>
      </c>
      <c r="B128" s="506" t="s">
        <v>370</v>
      </c>
      <c r="C128" s="627" t="s">
        <v>371</v>
      </c>
      <c r="D128" s="323">
        <v>113</v>
      </c>
      <c r="E128" s="506">
        <v>247</v>
      </c>
      <c r="F128" s="506">
        <v>241</v>
      </c>
      <c r="G128" s="506">
        <v>6</v>
      </c>
      <c r="H128" s="506">
        <v>247</v>
      </c>
      <c r="I128" s="506">
        <v>177</v>
      </c>
      <c r="J128" s="506">
        <v>172</v>
      </c>
      <c r="K128" s="506">
        <v>5</v>
      </c>
      <c r="L128" s="506">
        <v>70</v>
      </c>
      <c r="M128" s="506">
        <v>69</v>
      </c>
      <c r="N128" s="506">
        <v>1</v>
      </c>
      <c r="O128" s="506">
        <v>0</v>
      </c>
      <c r="P128" s="506">
        <v>0</v>
      </c>
      <c r="Q128" s="506">
        <v>0</v>
      </c>
      <c r="R128" s="506">
        <v>0</v>
      </c>
      <c r="S128" s="506">
        <v>0</v>
      </c>
      <c r="T128" s="506">
        <v>0</v>
      </c>
      <c r="U128" s="506">
        <v>0</v>
      </c>
      <c r="V128" s="506">
        <v>0</v>
      </c>
      <c r="W128" s="506">
        <v>0</v>
      </c>
      <c r="X128" s="506">
        <v>0</v>
      </c>
      <c r="Y128" s="506">
        <v>247</v>
      </c>
      <c r="Z128" s="506">
        <v>0</v>
      </c>
      <c r="AA128" s="506">
        <v>0</v>
      </c>
      <c r="AB128" s="506">
        <v>0</v>
      </c>
      <c r="AC128" s="520"/>
      <c r="AD128" s="520"/>
      <c r="AE128" s="521">
        <f t="shared" si="9"/>
        <v>0</v>
      </c>
      <c r="AF128" s="521">
        <f t="shared" si="10"/>
        <v>0</v>
      </c>
      <c r="AG128" s="521">
        <f t="shared" si="11"/>
        <v>0</v>
      </c>
      <c r="AH128" s="521">
        <f t="shared" si="12"/>
        <v>0</v>
      </c>
      <c r="AI128" s="521">
        <f t="shared" si="13"/>
        <v>0</v>
      </c>
      <c r="AJ128" s="521">
        <f t="shared" si="14"/>
        <v>0</v>
      </c>
      <c r="AK128" s="521">
        <f t="shared" si="15"/>
        <v>0</v>
      </c>
      <c r="AL128" s="521">
        <f t="shared" si="16"/>
        <v>0</v>
      </c>
      <c r="AM128" s="521">
        <f t="shared" si="17"/>
        <v>0</v>
      </c>
    </row>
    <row r="129" spans="1:39" ht="15.75" customHeight="1">
      <c r="A129" s="505" t="s">
        <v>365</v>
      </c>
      <c r="B129" s="505" t="s">
        <v>372</v>
      </c>
      <c r="C129" s="626" t="s">
        <v>373</v>
      </c>
      <c r="D129" s="324">
        <v>114</v>
      </c>
      <c r="E129" s="505">
        <v>21</v>
      </c>
      <c r="F129" s="505">
        <v>0</v>
      </c>
      <c r="G129" s="505">
        <v>21</v>
      </c>
      <c r="H129" s="505">
        <v>0</v>
      </c>
      <c r="I129" s="505">
        <v>0</v>
      </c>
      <c r="J129" s="505">
        <v>0</v>
      </c>
      <c r="K129" s="505">
        <v>0</v>
      </c>
      <c r="L129" s="505">
        <v>0</v>
      </c>
      <c r="M129" s="505">
        <v>0</v>
      </c>
      <c r="N129" s="505">
        <v>0</v>
      </c>
      <c r="O129" s="505">
        <v>21</v>
      </c>
      <c r="P129" s="505">
        <v>21</v>
      </c>
      <c r="Q129" s="505"/>
      <c r="R129" s="505">
        <v>21</v>
      </c>
      <c r="S129" s="505">
        <v>0</v>
      </c>
      <c r="T129" s="505">
        <v>0</v>
      </c>
      <c r="U129" s="505">
        <v>0</v>
      </c>
      <c r="V129" s="505">
        <v>0</v>
      </c>
      <c r="W129" s="505"/>
      <c r="X129" s="505"/>
      <c r="Y129" s="505">
        <v>21</v>
      </c>
      <c r="Z129" s="505"/>
      <c r="AA129" s="505"/>
      <c r="AB129" s="505"/>
      <c r="AC129" s="520"/>
      <c r="AD129" s="520"/>
      <c r="AE129" s="521">
        <f t="shared" si="9"/>
        <v>0</v>
      </c>
      <c r="AF129" s="521">
        <f t="shared" si="10"/>
        <v>0</v>
      </c>
      <c r="AG129" s="521">
        <f t="shared" si="11"/>
        <v>0</v>
      </c>
      <c r="AH129" s="521">
        <f t="shared" si="12"/>
        <v>0</v>
      </c>
      <c r="AI129" s="521">
        <f t="shared" si="13"/>
        <v>0</v>
      </c>
      <c r="AJ129" s="521">
        <f t="shared" si="14"/>
        <v>0</v>
      </c>
      <c r="AK129" s="521">
        <f t="shared" si="15"/>
        <v>0</v>
      </c>
      <c r="AL129" s="521">
        <f t="shared" si="16"/>
        <v>0</v>
      </c>
      <c r="AM129" s="521">
        <f t="shared" si="17"/>
        <v>0</v>
      </c>
    </row>
    <row r="130" spans="1:39" ht="15.75" customHeight="1">
      <c r="A130" s="506" t="s">
        <v>365</v>
      </c>
      <c r="B130" s="506" t="s">
        <v>374</v>
      </c>
      <c r="C130" s="627" t="s">
        <v>375</v>
      </c>
      <c r="D130" s="323">
        <v>115</v>
      </c>
      <c r="E130" s="506">
        <v>122</v>
      </c>
      <c r="F130" s="506">
        <v>32</v>
      </c>
      <c r="G130" s="506">
        <v>90</v>
      </c>
      <c r="H130" s="506">
        <v>0</v>
      </c>
      <c r="I130" s="506">
        <v>0</v>
      </c>
      <c r="J130" s="506">
        <v>0</v>
      </c>
      <c r="K130" s="506">
        <v>0</v>
      </c>
      <c r="L130" s="506">
        <v>0</v>
      </c>
      <c r="M130" s="506">
        <v>0</v>
      </c>
      <c r="N130" s="506">
        <v>0</v>
      </c>
      <c r="O130" s="506">
        <v>93</v>
      </c>
      <c r="P130" s="506">
        <v>93</v>
      </c>
      <c r="Q130" s="506">
        <v>26</v>
      </c>
      <c r="R130" s="506">
        <v>67</v>
      </c>
      <c r="S130" s="506">
        <v>0</v>
      </c>
      <c r="T130" s="506">
        <v>0</v>
      </c>
      <c r="U130" s="506">
        <v>0</v>
      </c>
      <c r="V130" s="506">
        <v>29</v>
      </c>
      <c r="W130" s="506">
        <v>6</v>
      </c>
      <c r="X130" s="506">
        <v>23</v>
      </c>
      <c r="Y130" s="506">
        <v>122</v>
      </c>
      <c r="Z130" s="506">
        <v>0</v>
      </c>
      <c r="AA130" s="506">
        <v>0</v>
      </c>
      <c r="AB130" s="506">
        <v>0</v>
      </c>
      <c r="AC130" s="520"/>
      <c r="AD130" s="520"/>
      <c r="AE130" s="521">
        <f t="shared" si="9"/>
        <v>0</v>
      </c>
      <c r="AF130" s="521">
        <f t="shared" si="10"/>
        <v>0</v>
      </c>
      <c r="AG130" s="521">
        <f t="shared" si="11"/>
        <v>0</v>
      </c>
      <c r="AH130" s="521">
        <f t="shared" si="12"/>
        <v>0</v>
      </c>
      <c r="AI130" s="521">
        <f t="shared" si="13"/>
        <v>0</v>
      </c>
      <c r="AJ130" s="521">
        <f t="shared" si="14"/>
        <v>0</v>
      </c>
      <c r="AK130" s="521">
        <f t="shared" si="15"/>
        <v>0</v>
      </c>
      <c r="AL130" s="521">
        <f t="shared" si="16"/>
        <v>0</v>
      </c>
      <c r="AM130" s="521">
        <f t="shared" si="17"/>
        <v>0</v>
      </c>
    </row>
    <row r="131" spans="1:39" ht="15.75" customHeight="1">
      <c r="A131" s="505" t="s">
        <v>365</v>
      </c>
      <c r="B131" s="505" t="s">
        <v>376</v>
      </c>
      <c r="C131" s="626" t="s">
        <v>377</v>
      </c>
      <c r="D131" s="324">
        <v>116</v>
      </c>
      <c r="E131" s="506">
        <v>79</v>
      </c>
      <c r="F131" s="506">
        <v>46</v>
      </c>
      <c r="G131" s="506">
        <v>33</v>
      </c>
      <c r="H131" s="506">
        <v>0</v>
      </c>
      <c r="I131" s="506">
        <v>0</v>
      </c>
      <c r="J131" s="506">
        <v>0</v>
      </c>
      <c r="K131" s="506">
        <v>0</v>
      </c>
      <c r="L131" s="506">
        <v>0</v>
      </c>
      <c r="M131" s="506">
        <v>0</v>
      </c>
      <c r="N131" s="506">
        <v>0</v>
      </c>
      <c r="O131" s="506">
        <v>79</v>
      </c>
      <c r="P131" s="506">
        <v>79</v>
      </c>
      <c r="Q131" s="506">
        <v>46</v>
      </c>
      <c r="R131" s="506">
        <v>33</v>
      </c>
      <c r="S131" s="506">
        <v>0</v>
      </c>
      <c r="T131" s="506">
        <v>0</v>
      </c>
      <c r="U131" s="506">
        <v>0</v>
      </c>
      <c r="V131" s="506">
        <v>0</v>
      </c>
      <c r="W131" s="506">
        <v>0</v>
      </c>
      <c r="X131" s="506">
        <v>0</v>
      </c>
      <c r="Y131" s="506">
        <v>79</v>
      </c>
      <c r="Z131" s="506">
        <v>0</v>
      </c>
      <c r="AA131" s="506">
        <v>0</v>
      </c>
      <c r="AB131" s="506">
        <v>0</v>
      </c>
      <c r="AC131" s="520"/>
      <c r="AD131" s="520"/>
      <c r="AE131" s="521">
        <f t="shared" si="9"/>
        <v>0</v>
      </c>
      <c r="AF131" s="521">
        <f t="shared" si="10"/>
        <v>0</v>
      </c>
      <c r="AG131" s="521">
        <f t="shared" si="11"/>
        <v>0</v>
      </c>
      <c r="AH131" s="521">
        <f t="shared" si="12"/>
        <v>0</v>
      </c>
      <c r="AI131" s="521">
        <f t="shared" si="13"/>
        <v>0</v>
      </c>
      <c r="AJ131" s="521">
        <f t="shared" si="14"/>
        <v>0</v>
      </c>
      <c r="AK131" s="521">
        <f t="shared" si="15"/>
        <v>0</v>
      </c>
      <c r="AL131" s="521">
        <f t="shared" si="16"/>
        <v>0</v>
      </c>
      <c r="AM131" s="521">
        <f t="shared" si="17"/>
        <v>0</v>
      </c>
    </row>
    <row r="132" spans="1:39" ht="15.75" customHeight="1">
      <c r="A132" s="505" t="s">
        <v>365</v>
      </c>
      <c r="B132" s="505" t="s">
        <v>378</v>
      </c>
      <c r="C132" s="626" t="s">
        <v>379</v>
      </c>
      <c r="D132" s="323">
        <v>117</v>
      </c>
      <c r="E132" s="505">
        <v>150</v>
      </c>
      <c r="F132" s="505">
        <v>91</v>
      </c>
      <c r="G132" s="505">
        <v>59</v>
      </c>
      <c r="H132" s="505">
        <v>150</v>
      </c>
      <c r="I132" s="505">
        <v>67</v>
      </c>
      <c r="J132" s="505">
        <v>37</v>
      </c>
      <c r="K132" s="505">
        <v>30</v>
      </c>
      <c r="L132" s="505">
        <v>83</v>
      </c>
      <c r="M132" s="505">
        <v>54</v>
      </c>
      <c r="N132" s="505">
        <v>29</v>
      </c>
      <c r="O132" s="505">
        <v>0</v>
      </c>
      <c r="P132" s="505">
        <v>0</v>
      </c>
      <c r="Q132" s="505"/>
      <c r="R132" s="505"/>
      <c r="S132" s="505">
        <v>0</v>
      </c>
      <c r="T132" s="505">
        <v>0</v>
      </c>
      <c r="U132" s="505">
        <v>0</v>
      </c>
      <c r="V132" s="505">
        <v>0</v>
      </c>
      <c r="W132" s="505"/>
      <c r="X132" s="505"/>
      <c r="Y132" s="505">
        <v>150</v>
      </c>
      <c r="Z132" s="505"/>
      <c r="AA132" s="505"/>
      <c r="AB132" s="505"/>
      <c r="AC132" s="520"/>
      <c r="AD132" s="520"/>
      <c r="AE132" s="521">
        <f t="shared" si="9"/>
        <v>0</v>
      </c>
      <c r="AF132" s="521">
        <f t="shared" si="10"/>
        <v>0</v>
      </c>
      <c r="AG132" s="521">
        <f t="shared" si="11"/>
        <v>0</v>
      </c>
      <c r="AH132" s="521">
        <f t="shared" si="12"/>
        <v>0</v>
      </c>
      <c r="AI132" s="521">
        <f t="shared" si="13"/>
        <v>0</v>
      </c>
      <c r="AJ132" s="521">
        <f t="shared" si="14"/>
        <v>0</v>
      </c>
      <c r="AK132" s="521">
        <f t="shared" si="15"/>
        <v>0</v>
      </c>
      <c r="AL132" s="521">
        <f t="shared" si="16"/>
        <v>0</v>
      </c>
      <c r="AM132" s="521">
        <f t="shared" si="17"/>
        <v>0</v>
      </c>
    </row>
    <row r="133" spans="1:39" ht="15.75" customHeight="1">
      <c r="A133" s="506" t="s">
        <v>365</v>
      </c>
      <c r="B133" s="506" t="s">
        <v>380</v>
      </c>
      <c r="C133" s="627" t="s">
        <v>381</v>
      </c>
      <c r="D133" s="324">
        <v>118</v>
      </c>
      <c r="E133" s="506">
        <v>34</v>
      </c>
      <c r="F133" s="506">
        <v>26</v>
      </c>
      <c r="G133" s="506">
        <v>8</v>
      </c>
      <c r="H133" s="506">
        <v>0</v>
      </c>
      <c r="I133" s="506">
        <v>0</v>
      </c>
      <c r="J133" s="506">
        <v>0</v>
      </c>
      <c r="K133" s="506">
        <v>0</v>
      </c>
      <c r="L133" s="506">
        <v>0</v>
      </c>
      <c r="M133" s="506">
        <v>0</v>
      </c>
      <c r="N133" s="506">
        <v>0</v>
      </c>
      <c r="O133" s="506">
        <v>34</v>
      </c>
      <c r="P133" s="506">
        <v>34</v>
      </c>
      <c r="Q133" s="506">
        <v>26</v>
      </c>
      <c r="R133" s="506">
        <v>8</v>
      </c>
      <c r="S133" s="506">
        <v>0</v>
      </c>
      <c r="T133" s="506">
        <v>0</v>
      </c>
      <c r="U133" s="506">
        <v>0</v>
      </c>
      <c r="V133" s="506">
        <v>0</v>
      </c>
      <c r="W133" s="506">
        <v>0</v>
      </c>
      <c r="X133" s="506">
        <v>0</v>
      </c>
      <c r="Y133" s="506">
        <v>34</v>
      </c>
      <c r="Z133" s="506">
        <v>0</v>
      </c>
      <c r="AA133" s="506">
        <v>0</v>
      </c>
      <c r="AB133" s="506">
        <v>0</v>
      </c>
      <c r="AC133" s="520"/>
      <c r="AD133" s="520"/>
      <c r="AE133" s="521">
        <f t="shared" si="9"/>
        <v>0</v>
      </c>
      <c r="AF133" s="521">
        <f t="shared" si="10"/>
        <v>0</v>
      </c>
      <c r="AG133" s="521">
        <f t="shared" si="11"/>
        <v>0</v>
      </c>
      <c r="AH133" s="521">
        <f t="shared" si="12"/>
        <v>0</v>
      </c>
      <c r="AI133" s="521">
        <f t="shared" si="13"/>
        <v>0</v>
      </c>
      <c r="AJ133" s="521">
        <f t="shared" si="14"/>
        <v>0</v>
      </c>
      <c r="AK133" s="521">
        <f t="shared" si="15"/>
        <v>0</v>
      </c>
      <c r="AL133" s="521">
        <f t="shared" si="16"/>
        <v>0</v>
      </c>
      <c r="AM133" s="521">
        <f t="shared" si="17"/>
        <v>0</v>
      </c>
    </row>
    <row r="134" spans="1:39" ht="15.75" customHeight="1">
      <c r="A134" s="505" t="s">
        <v>365</v>
      </c>
      <c r="B134" s="505" t="s">
        <v>382</v>
      </c>
      <c r="C134" s="626" t="s">
        <v>383</v>
      </c>
      <c r="D134" s="323">
        <v>119</v>
      </c>
      <c r="E134" s="505">
        <v>82</v>
      </c>
      <c r="F134" s="505">
        <v>58</v>
      </c>
      <c r="G134" s="505">
        <v>24</v>
      </c>
      <c r="H134" s="505">
        <v>82</v>
      </c>
      <c r="I134" s="505">
        <v>21</v>
      </c>
      <c r="J134" s="505">
        <v>16</v>
      </c>
      <c r="K134" s="505">
        <v>5</v>
      </c>
      <c r="L134" s="505">
        <v>61</v>
      </c>
      <c r="M134" s="505">
        <v>42</v>
      </c>
      <c r="N134" s="505">
        <v>19</v>
      </c>
      <c r="O134" s="505">
        <v>0</v>
      </c>
      <c r="P134" s="505">
        <v>0</v>
      </c>
      <c r="Q134" s="505"/>
      <c r="R134" s="505"/>
      <c r="S134" s="505">
        <v>0</v>
      </c>
      <c r="T134" s="505">
        <v>0</v>
      </c>
      <c r="U134" s="505">
        <v>0</v>
      </c>
      <c r="V134" s="505">
        <v>0</v>
      </c>
      <c r="W134" s="505"/>
      <c r="X134" s="505"/>
      <c r="Y134" s="505">
        <v>82</v>
      </c>
      <c r="Z134" s="505"/>
      <c r="AA134" s="505"/>
      <c r="AB134" s="505"/>
      <c r="AC134" s="520"/>
      <c r="AD134" s="520"/>
      <c r="AE134" s="521">
        <f t="shared" si="9"/>
        <v>0</v>
      </c>
      <c r="AF134" s="521">
        <f t="shared" si="10"/>
        <v>0</v>
      </c>
      <c r="AG134" s="521">
        <f t="shared" si="11"/>
        <v>0</v>
      </c>
      <c r="AH134" s="521">
        <f t="shared" si="12"/>
        <v>0</v>
      </c>
      <c r="AI134" s="521">
        <f t="shared" si="13"/>
        <v>0</v>
      </c>
      <c r="AJ134" s="521">
        <f t="shared" si="14"/>
        <v>0</v>
      </c>
      <c r="AK134" s="521">
        <f t="shared" si="15"/>
        <v>0</v>
      </c>
      <c r="AL134" s="521">
        <f t="shared" si="16"/>
        <v>0</v>
      </c>
      <c r="AM134" s="521">
        <f t="shared" si="17"/>
        <v>0</v>
      </c>
    </row>
    <row r="135" spans="1:39" ht="15.75" customHeight="1">
      <c r="A135" s="505" t="s">
        <v>365</v>
      </c>
      <c r="B135" s="505" t="s">
        <v>384</v>
      </c>
      <c r="C135" s="626" t="s">
        <v>385</v>
      </c>
      <c r="D135" s="324">
        <v>120</v>
      </c>
      <c r="E135" s="505">
        <v>38</v>
      </c>
      <c r="F135" s="505">
        <v>7</v>
      </c>
      <c r="G135" s="505">
        <v>31</v>
      </c>
      <c r="H135" s="505">
        <v>0</v>
      </c>
      <c r="I135" s="505">
        <v>0</v>
      </c>
      <c r="J135" s="505">
        <v>0</v>
      </c>
      <c r="K135" s="505">
        <v>0</v>
      </c>
      <c r="L135" s="505">
        <v>0</v>
      </c>
      <c r="M135" s="505">
        <v>0</v>
      </c>
      <c r="N135" s="505">
        <v>0</v>
      </c>
      <c r="O135" s="505">
        <v>38</v>
      </c>
      <c r="P135" s="505">
        <v>38</v>
      </c>
      <c r="Q135" s="505">
        <v>7</v>
      </c>
      <c r="R135" s="505">
        <v>31</v>
      </c>
      <c r="S135" s="505">
        <v>0</v>
      </c>
      <c r="T135" s="505">
        <v>0</v>
      </c>
      <c r="U135" s="505">
        <v>0</v>
      </c>
      <c r="V135" s="505">
        <v>0</v>
      </c>
      <c r="W135" s="505"/>
      <c r="X135" s="505"/>
      <c r="Y135" s="505">
        <v>38</v>
      </c>
      <c r="Z135" s="505"/>
      <c r="AA135" s="505"/>
      <c r="AB135" s="505"/>
      <c r="AC135" s="520"/>
      <c r="AD135" s="520"/>
      <c r="AE135" s="521">
        <f t="shared" si="9"/>
        <v>0</v>
      </c>
      <c r="AF135" s="521">
        <f t="shared" si="10"/>
        <v>0</v>
      </c>
      <c r="AG135" s="521">
        <f t="shared" si="11"/>
        <v>0</v>
      </c>
      <c r="AH135" s="521">
        <f t="shared" si="12"/>
        <v>0</v>
      </c>
      <c r="AI135" s="521">
        <f t="shared" si="13"/>
        <v>0</v>
      </c>
      <c r="AJ135" s="521">
        <f t="shared" si="14"/>
        <v>0</v>
      </c>
      <c r="AK135" s="521">
        <f t="shared" si="15"/>
        <v>0</v>
      </c>
      <c r="AL135" s="521">
        <f t="shared" si="16"/>
        <v>0</v>
      </c>
      <c r="AM135" s="521">
        <f t="shared" si="17"/>
        <v>0</v>
      </c>
    </row>
    <row r="136" spans="1:39" ht="15.75" customHeight="1">
      <c r="A136" s="505" t="s">
        <v>365</v>
      </c>
      <c r="B136" s="505" t="s">
        <v>386</v>
      </c>
      <c r="C136" s="626" t="s">
        <v>387</v>
      </c>
      <c r="D136" s="323">
        <v>121</v>
      </c>
      <c r="E136" s="505">
        <v>157</v>
      </c>
      <c r="F136" s="505">
        <v>120</v>
      </c>
      <c r="G136" s="505">
        <v>37</v>
      </c>
      <c r="H136" s="505">
        <v>157</v>
      </c>
      <c r="I136" s="505">
        <v>118</v>
      </c>
      <c r="J136" s="505">
        <v>92</v>
      </c>
      <c r="K136" s="505">
        <v>26</v>
      </c>
      <c r="L136" s="505">
        <v>39</v>
      </c>
      <c r="M136" s="505">
        <v>28</v>
      </c>
      <c r="N136" s="505">
        <v>11</v>
      </c>
      <c r="O136" s="505">
        <v>0</v>
      </c>
      <c r="P136" s="505">
        <v>0</v>
      </c>
      <c r="Q136" s="505"/>
      <c r="R136" s="505"/>
      <c r="S136" s="505">
        <v>0</v>
      </c>
      <c r="T136" s="505">
        <v>0</v>
      </c>
      <c r="U136" s="505">
        <v>0</v>
      </c>
      <c r="V136" s="505">
        <v>0</v>
      </c>
      <c r="W136" s="505"/>
      <c r="X136" s="505"/>
      <c r="Y136" s="505">
        <v>157</v>
      </c>
      <c r="Z136" s="505"/>
      <c r="AA136" s="505"/>
      <c r="AB136" s="505"/>
      <c r="AC136" s="520"/>
      <c r="AD136" s="520"/>
      <c r="AE136" s="521">
        <f t="shared" si="9"/>
        <v>0</v>
      </c>
      <c r="AF136" s="521">
        <f t="shared" si="10"/>
        <v>0</v>
      </c>
      <c r="AG136" s="521">
        <f t="shared" si="11"/>
        <v>0</v>
      </c>
      <c r="AH136" s="521">
        <f t="shared" si="12"/>
        <v>0</v>
      </c>
      <c r="AI136" s="521">
        <f t="shared" si="13"/>
        <v>0</v>
      </c>
      <c r="AJ136" s="521">
        <f t="shared" si="14"/>
        <v>0</v>
      </c>
      <c r="AK136" s="521">
        <f t="shared" si="15"/>
        <v>0</v>
      </c>
      <c r="AL136" s="521">
        <f t="shared" si="16"/>
        <v>0</v>
      </c>
      <c r="AM136" s="521">
        <f t="shared" si="17"/>
        <v>0</v>
      </c>
    </row>
    <row r="137" spans="1:39" ht="15.75" customHeight="1">
      <c r="A137" s="505" t="s">
        <v>365</v>
      </c>
      <c r="B137" s="505" t="s">
        <v>388</v>
      </c>
      <c r="C137" s="626" t="s">
        <v>389</v>
      </c>
      <c r="D137" s="324">
        <v>122</v>
      </c>
      <c r="E137" s="505">
        <v>57</v>
      </c>
      <c r="F137" s="505">
        <v>0</v>
      </c>
      <c r="G137" s="505">
        <v>57</v>
      </c>
      <c r="H137" s="505">
        <v>0</v>
      </c>
      <c r="I137" s="505">
        <v>0</v>
      </c>
      <c r="J137" s="505">
        <v>0</v>
      </c>
      <c r="K137" s="505">
        <v>0</v>
      </c>
      <c r="L137" s="505">
        <v>0</v>
      </c>
      <c r="M137" s="505">
        <v>0</v>
      </c>
      <c r="N137" s="505">
        <v>0</v>
      </c>
      <c r="O137" s="505">
        <v>57</v>
      </c>
      <c r="P137" s="505">
        <v>57</v>
      </c>
      <c r="Q137" s="505">
        <v>0</v>
      </c>
      <c r="R137" s="505">
        <v>57</v>
      </c>
      <c r="S137" s="505">
        <v>0</v>
      </c>
      <c r="T137" s="505">
        <v>0</v>
      </c>
      <c r="U137" s="505">
        <v>0</v>
      </c>
      <c r="V137" s="505">
        <v>0</v>
      </c>
      <c r="W137" s="505"/>
      <c r="X137" s="505"/>
      <c r="Y137" s="505">
        <v>57</v>
      </c>
      <c r="Z137" s="505"/>
      <c r="AA137" s="505"/>
      <c r="AB137" s="505"/>
      <c r="AC137" s="520"/>
      <c r="AD137" s="520"/>
      <c r="AE137" s="521">
        <f t="shared" si="9"/>
        <v>0</v>
      </c>
      <c r="AF137" s="521">
        <f t="shared" si="10"/>
        <v>0</v>
      </c>
      <c r="AG137" s="521">
        <f t="shared" si="11"/>
        <v>0</v>
      </c>
      <c r="AH137" s="521">
        <f t="shared" si="12"/>
        <v>0</v>
      </c>
      <c r="AI137" s="521">
        <f t="shared" si="13"/>
        <v>0</v>
      </c>
      <c r="AJ137" s="521">
        <f t="shared" si="14"/>
        <v>0</v>
      </c>
      <c r="AK137" s="521">
        <f t="shared" si="15"/>
        <v>0</v>
      </c>
      <c r="AL137" s="521">
        <f t="shared" si="16"/>
        <v>0</v>
      </c>
      <c r="AM137" s="521">
        <f t="shared" si="17"/>
        <v>0</v>
      </c>
    </row>
    <row r="138" spans="1:39" ht="15.75" customHeight="1">
      <c r="A138" s="505" t="s">
        <v>365</v>
      </c>
      <c r="B138" s="505" t="s">
        <v>390</v>
      </c>
      <c r="C138" s="626" t="s">
        <v>391</v>
      </c>
      <c r="D138" s="323">
        <v>123</v>
      </c>
      <c r="E138" s="505">
        <v>180</v>
      </c>
      <c r="F138" s="505">
        <v>175</v>
      </c>
      <c r="G138" s="505">
        <v>5</v>
      </c>
      <c r="H138" s="505">
        <v>180</v>
      </c>
      <c r="I138" s="505">
        <v>86</v>
      </c>
      <c r="J138" s="505">
        <v>81</v>
      </c>
      <c r="K138" s="505">
        <v>5</v>
      </c>
      <c r="L138" s="505">
        <v>94</v>
      </c>
      <c r="M138" s="505">
        <v>94</v>
      </c>
      <c r="N138" s="505">
        <v>0</v>
      </c>
      <c r="O138" s="505">
        <v>0</v>
      </c>
      <c r="P138" s="505">
        <v>0</v>
      </c>
      <c r="Q138" s="505"/>
      <c r="R138" s="505"/>
      <c r="S138" s="505">
        <v>0</v>
      </c>
      <c r="T138" s="505">
        <v>0</v>
      </c>
      <c r="U138" s="505">
        <v>0</v>
      </c>
      <c r="V138" s="505">
        <v>0</v>
      </c>
      <c r="W138" s="505"/>
      <c r="X138" s="505"/>
      <c r="Y138" s="505">
        <v>180</v>
      </c>
      <c r="Z138" s="505"/>
      <c r="AA138" s="505"/>
      <c r="AB138" s="505"/>
      <c r="AC138" s="520"/>
      <c r="AD138" s="520"/>
      <c r="AE138" s="521">
        <f t="shared" si="9"/>
        <v>0</v>
      </c>
      <c r="AF138" s="521">
        <f t="shared" si="10"/>
        <v>0</v>
      </c>
      <c r="AG138" s="521">
        <f t="shared" si="11"/>
        <v>0</v>
      </c>
      <c r="AH138" s="521">
        <f t="shared" si="12"/>
        <v>0</v>
      </c>
      <c r="AI138" s="521">
        <f t="shared" si="13"/>
        <v>0</v>
      </c>
      <c r="AJ138" s="521">
        <f t="shared" si="14"/>
        <v>0</v>
      </c>
      <c r="AK138" s="521">
        <f t="shared" si="15"/>
        <v>0</v>
      </c>
      <c r="AL138" s="521">
        <f t="shared" si="16"/>
        <v>0</v>
      </c>
      <c r="AM138" s="521">
        <f t="shared" si="17"/>
        <v>0</v>
      </c>
    </row>
    <row r="139" spans="1:39" ht="15.75" customHeight="1">
      <c r="A139" s="506" t="s">
        <v>365</v>
      </c>
      <c r="B139" s="506" t="s">
        <v>392</v>
      </c>
      <c r="C139" s="627" t="s">
        <v>393</v>
      </c>
      <c r="D139" s="324">
        <v>124</v>
      </c>
      <c r="E139" s="506">
        <v>123</v>
      </c>
      <c r="F139" s="506">
        <v>123</v>
      </c>
      <c r="G139" s="506">
        <v>0</v>
      </c>
      <c r="H139" s="506">
        <v>0</v>
      </c>
      <c r="I139" s="506">
        <v>0</v>
      </c>
      <c r="J139" s="506">
        <v>0</v>
      </c>
      <c r="K139" s="506">
        <v>0</v>
      </c>
      <c r="L139" s="506">
        <v>0</v>
      </c>
      <c r="M139" s="506">
        <v>0</v>
      </c>
      <c r="N139" s="506">
        <v>0</v>
      </c>
      <c r="O139" s="506">
        <v>123</v>
      </c>
      <c r="P139" s="506">
        <v>123</v>
      </c>
      <c r="Q139" s="506">
        <v>123</v>
      </c>
      <c r="R139" s="506">
        <v>0</v>
      </c>
      <c r="S139" s="506">
        <v>0</v>
      </c>
      <c r="T139" s="506">
        <v>0</v>
      </c>
      <c r="U139" s="506">
        <v>0</v>
      </c>
      <c r="V139" s="506">
        <v>0</v>
      </c>
      <c r="W139" s="506">
        <v>0</v>
      </c>
      <c r="X139" s="506">
        <v>0</v>
      </c>
      <c r="Y139" s="506">
        <v>123</v>
      </c>
      <c r="Z139" s="506">
        <v>0</v>
      </c>
      <c r="AA139" s="506">
        <v>0</v>
      </c>
      <c r="AB139" s="506">
        <v>0</v>
      </c>
      <c r="AC139" s="520"/>
      <c r="AD139" s="520"/>
      <c r="AE139" s="521">
        <f t="shared" si="9"/>
        <v>0</v>
      </c>
      <c r="AF139" s="521">
        <f t="shared" si="10"/>
        <v>0</v>
      </c>
      <c r="AG139" s="521">
        <f t="shared" si="11"/>
        <v>0</v>
      </c>
      <c r="AH139" s="521">
        <f t="shared" si="12"/>
        <v>0</v>
      </c>
      <c r="AI139" s="521">
        <f t="shared" si="13"/>
        <v>0</v>
      </c>
      <c r="AJ139" s="521">
        <f t="shared" si="14"/>
        <v>0</v>
      </c>
      <c r="AK139" s="521">
        <f t="shared" si="15"/>
        <v>0</v>
      </c>
      <c r="AL139" s="521">
        <f t="shared" si="16"/>
        <v>0</v>
      </c>
      <c r="AM139" s="521">
        <f t="shared" si="17"/>
        <v>0</v>
      </c>
    </row>
    <row r="140" spans="1:39" ht="15.75" customHeight="1">
      <c r="A140" s="506" t="s">
        <v>365</v>
      </c>
      <c r="B140" s="506" t="s">
        <v>394</v>
      </c>
      <c r="C140" s="627" t="s">
        <v>395</v>
      </c>
      <c r="D140" s="323">
        <v>125</v>
      </c>
      <c r="E140" s="506">
        <v>47</v>
      </c>
      <c r="F140" s="506">
        <v>47</v>
      </c>
      <c r="G140" s="506">
        <v>0</v>
      </c>
      <c r="H140" s="506">
        <v>0</v>
      </c>
      <c r="I140" s="506">
        <v>0</v>
      </c>
      <c r="J140" s="506">
        <v>0</v>
      </c>
      <c r="K140" s="506">
        <v>0</v>
      </c>
      <c r="L140" s="506">
        <v>0</v>
      </c>
      <c r="M140" s="506">
        <v>0</v>
      </c>
      <c r="N140" s="506">
        <v>0</v>
      </c>
      <c r="O140" s="506">
        <v>47</v>
      </c>
      <c r="P140" s="506">
        <v>47</v>
      </c>
      <c r="Q140" s="506">
        <v>47</v>
      </c>
      <c r="R140" s="506">
        <v>0</v>
      </c>
      <c r="S140" s="506">
        <v>0</v>
      </c>
      <c r="T140" s="506">
        <v>0</v>
      </c>
      <c r="U140" s="506">
        <v>0</v>
      </c>
      <c r="V140" s="506">
        <v>0</v>
      </c>
      <c r="W140" s="506">
        <v>0</v>
      </c>
      <c r="X140" s="506">
        <v>0</v>
      </c>
      <c r="Y140" s="506">
        <v>47</v>
      </c>
      <c r="Z140" s="506">
        <v>0</v>
      </c>
      <c r="AA140" s="506">
        <v>0</v>
      </c>
      <c r="AB140" s="506">
        <v>0</v>
      </c>
      <c r="AC140" s="520"/>
      <c r="AD140" s="520"/>
      <c r="AE140" s="521">
        <f t="shared" si="9"/>
        <v>0</v>
      </c>
      <c r="AF140" s="521">
        <f t="shared" si="10"/>
        <v>0</v>
      </c>
      <c r="AG140" s="521">
        <f t="shared" si="11"/>
        <v>0</v>
      </c>
      <c r="AH140" s="521">
        <f t="shared" si="12"/>
        <v>0</v>
      </c>
      <c r="AI140" s="521">
        <f t="shared" si="13"/>
        <v>0</v>
      </c>
      <c r="AJ140" s="521">
        <f t="shared" si="14"/>
        <v>0</v>
      </c>
      <c r="AK140" s="521">
        <f t="shared" si="15"/>
        <v>0</v>
      </c>
      <c r="AL140" s="521">
        <f t="shared" si="16"/>
        <v>0</v>
      </c>
      <c r="AM140" s="521">
        <f t="shared" si="17"/>
        <v>0</v>
      </c>
    </row>
    <row r="141" spans="1:39" ht="15.75" customHeight="1">
      <c r="A141" s="505" t="s">
        <v>365</v>
      </c>
      <c r="B141" s="505" t="s">
        <v>396</v>
      </c>
      <c r="C141" s="626" t="s">
        <v>397</v>
      </c>
      <c r="D141" s="324">
        <v>126</v>
      </c>
      <c r="E141" s="505">
        <v>26</v>
      </c>
      <c r="F141" s="505">
        <v>18</v>
      </c>
      <c r="G141" s="505">
        <v>8</v>
      </c>
      <c r="H141" s="505">
        <v>0</v>
      </c>
      <c r="I141" s="505">
        <v>0</v>
      </c>
      <c r="J141" s="505">
        <v>0</v>
      </c>
      <c r="K141" s="505">
        <v>0</v>
      </c>
      <c r="L141" s="505">
        <v>0</v>
      </c>
      <c r="M141" s="505">
        <v>0</v>
      </c>
      <c r="N141" s="505">
        <v>0</v>
      </c>
      <c r="O141" s="505">
        <v>26</v>
      </c>
      <c r="P141" s="505">
        <v>26</v>
      </c>
      <c r="Q141" s="505">
        <v>18</v>
      </c>
      <c r="R141" s="505">
        <v>8</v>
      </c>
      <c r="S141" s="505">
        <v>0</v>
      </c>
      <c r="T141" s="505">
        <v>0</v>
      </c>
      <c r="U141" s="505">
        <v>0</v>
      </c>
      <c r="V141" s="505">
        <v>0</v>
      </c>
      <c r="W141" s="505"/>
      <c r="X141" s="505"/>
      <c r="Y141" s="505">
        <v>26</v>
      </c>
      <c r="Z141" s="505"/>
      <c r="AA141" s="505"/>
      <c r="AB141" s="505"/>
      <c r="AC141" s="520"/>
      <c r="AD141" s="520"/>
      <c r="AE141" s="521">
        <f t="shared" si="9"/>
        <v>0</v>
      </c>
      <c r="AF141" s="521">
        <f t="shared" si="10"/>
        <v>0</v>
      </c>
      <c r="AG141" s="521">
        <f t="shared" si="11"/>
        <v>0</v>
      </c>
      <c r="AH141" s="521">
        <f t="shared" si="12"/>
        <v>0</v>
      </c>
      <c r="AI141" s="521">
        <f t="shared" si="13"/>
        <v>0</v>
      </c>
      <c r="AJ141" s="521">
        <f t="shared" si="14"/>
        <v>0</v>
      </c>
      <c r="AK141" s="521">
        <f t="shared" si="15"/>
        <v>0</v>
      </c>
      <c r="AL141" s="521">
        <f t="shared" si="16"/>
        <v>0</v>
      </c>
      <c r="AM141" s="521">
        <f t="shared" si="17"/>
        <v>0</v>
      </c>
    </row>
    <row r="142" spans="1:39" ht="15.75" customHeight="1">
      <c r="A142" s="506" t="s">
        <v>365</v>
      </c>
      <c r="B142" s="506" t="s">
        <v>398</v>
      </c>
      <c r="C142" s="627" t="s">
        <v>399</v>
      </c>
      <c r="D142" s="323">
        <v>127</v>
      </c>
      <c r="E142" s="506">
        <v>140</v>
      </c>
      <c r="F142" s="506">
        <v>103</v>
      </c>
      <c r="G142" s="506">
        <v>37</v>
      </c>
      <c r="H142" s="506">
        <v>0</v>
      </c>
      <c r="I142" s="506">
        <v>0</v>
      </c>
      <c r="J142" s="506">
        <v>0</v>
      </c>
      <c r="K142" s="506">
        <v>0</v>
      </c>
      <c r="L142" s="506">
        <v>0</v>
      </c>
      <c r="M142" s="506">
        <v>0</v>
      </c>
      <c r="N142" s="506">
        <v>0</v>
      </c>
      <c r="O142" s="506">
        <v>92</v>
      </c>
      <c r="P142" s="506">
        <v>92</v>
      </c>
      <c r="Q142" s="506">
        <v>55</v>
      </c>
      <c r="R142" s="506">
        <v>37</v>
      </c>
      <c r="S142" s="506">
        <v>0</v>
      </c>
      <c r="T142" s="506">
        <v>0</v>
      </c>
      <c r="U142" s="506">
        <v>0</v>
      </c>
      <c r="V142" s="506">
        <v>48</v>
      </c>
      <c r="W142" s="506">
        <v>48</v>
      </c>
      <c r="X142" s="506">
        <v>0</v>
      </c>
      <c r="Y142" s="506">
        <v>140</v>
      </c>
      <c r="Z142" s="506">
        <v>0</v>
      </c>
      <c r="AA142" s="506">
        <v>0</v>
      </c>
      <c r="AB142" s="506">
        <v>0</v>
      </c>
      <c r="AC142" s="520"/>
      <c r="AD142" s="520"/>
      <c r="AE142" s="521">
        <f t="shared" si="9"/>
        <v>0</v>
      </c>
      <c r="AF142" s="521">
        <f t="shared" si="10"/>
        <v>0</v>
      </c>
      <c r="AG142" s="521">
        <f t="shared" si="11"/>
        <v>0</v>
      </c>
      <c r="AH142" s="521">
        <f t="shared" si="12"/>
        <v>0</v>
      </c>
      <c r="AI142" s="521">
        <f t="shared" si="13"/>
        <v>0</v>
      </c>
      <c r="AJ142" s="521">
        <f t="shared" si="14"/>
        <v>0</v>
      </c>
      <c r="AK142" s="521">
        <f t="shared" si="15"/>
        <v>0</v>
      </c>
      <c r="AL142" s="521">
        <f t="shared" si="16"/>
        <v>0</v>
      </c>
      <c r="AM142" s="521">
        <f t="shared" si="17"/>
        <v>0</v>
      </c>
    </row>
    <row r="143" spans="1:39" ht="15.75" customHeight="1">
      <c r="A143" s="505" t="s">
        <v>365</v>
      </c>
      <c r="B143" s="505" t="s">
        <v>400</v>
      </c>
      <c r="C143" s="626" t="s">
        <v>401</v>
      </c>
      <c r="D143" s="324">
        <v>128</v>
      </c>
      <c r="E143" s="505">
        <v>217</v>
      </c>
      <c r="F143" s="505">
        <v>80</v>
      </c>
      <c r="G143" s="505">
        <v>137</v>
      </c>
      <c r="H143" s="505">
        <v>217</v>
      </c>
      <c r="I143" s="505">
        <v>133</v>
      </c>
      <c r="J143" s="505">
        <v>41</v>
      </c>
      <c r="K143" s="505">
        <v>92</v>
      </c>
      <c r="L143" s="505">
        <v>84</v>
      </c>
      <c r="M143" s="505">
        <v>39</v>
      </c>
      <c r="N143" s="505">
        <v>45</v>
      </c>
      <c r="O143" s="505">
        <v>0</v>
      </c>
      <c r="P143" s="505">
        <v>0</v>
      </c>
      <c r="Q143" s="505"/>
      <c r="R143" s="505"/>
      <c r="S143" s="505">
        <v>0</v>
      </c>
      <c r="T143" s="505">
        <v>0</v>
      </c>
      <c r="U143" s="505">
        <v>0</v>
      </c>
      <c r="V143" s="505">
        <v>0</v>
      </c>
      <c r="W143" s="505"/>
      <c r="X143" s="505"/>
      <c r="Y143" s="505">
        <v>217</v>
      </c>
      <c r="Z143" s="505"/>
      <c r="AA143" s="505"/>
      <c r="AB143" s="505"/>
      <c r="AC143" s="520"/>
      <c r="AD143" s="520"/>
      <c r="AE143" s="521">
        <f t="shared" si="9"/>
        <v>0</v>
      </c>
      <c r="AF143" s="521">
        <f t="shared" si="10"/>
        <v>0</v>
      </c>
      <c r="AG143" s="521">
        <f t="shared" si="11"/>
        <v>0</v>
      </c>
      <c r="AH143" s="521">
        <f t="shared" si="12"/>
        <v>0</v>
      </c>
      <c r="AI143" s="521">
        <f t="shared" si="13"/>
        <v>0</v>
      </c>
      <c r="AJ143" s="521">
        <f t="shared" si="14"/>
        <v>0</v>
      </c>
      <c r="AK143" s="521">
        <f t="shared" si="15"/>
        <v>0</v>
      </c>
      <c r="AL143" s="521">
        <f t="shared" si="16"/>
        <v>0</v>
      </c>
      <c r="AM143" s="521">
        <f t="shared" si="17"/>
        <v>0</v>
      </c>
    </row>
    <row r="144" spans="1:39" ht="15.75" customHeight="1">
      <c r="A144" s="505" t="s">
        <v>365</v>
      </c>
      <c r="B144" s="505" t="s">
        <v>402</v>
      </c>
      <c r="C144" s="626" t="s">
        <v>403</v>
      </c>
      <c r="D144" s="323">
        <v>129</v>
      </c>
      <c r="E144" s="506">
        <v>155</v>
      </c>
      <c r="F144" s="506">
        <v>108</v>
      </c>
      <c r="G144" s="506">
        <v>47</v>
      </c>
      <c r="H144" s="506">
        <v>0</v>
      </c>
      <c r="I144" s="506">
        <v>0</v>
      </c>
      <c r="J144" s="506">
        <v>0</v>
      </c>
      <c r="K144" s="506">
        <v>0</v>
      </c>
      <c r="L144" s="506">
        <v>0</v>
      </c>
      <c r="M144" s="506">
        <v>0</v>
      </c>
      <c r="N144" s="506">
        <v>0</v>
      </c>
      <c r="O144" s="506">
        <v>136</v>
      </c>
      <c r="P144" s="506">
        <v>136</v>
      </c>
      <c r="Q144" s="506">
        <v>94</v>
      </c>
      <c r="R144" s="506">
        <v>42</v>
      </c>
      <c r="S144" s="506">
        <v>0</v>
      </c>
      <c r="T144" s="506">
        <v>0</v>
      </c>
      <c r="U144" s="506">
        <v>0</v>
      </c>
      <c r="V144" s="506">
        <v>19</v>
      </c>
      <c r="W144" s="506">
        <v>14</v>
      </c>
      <c r="X144" s="506">
        <v>5</v>
      </c>
      <c r="Y144" s="506">
        <v>155</v>
      </c>
      <c r="Z144" s="506">
        <v>0</v>
      </c>
      <c r="AA144" s="506">
        <v>0</v>
      </c>
      <c r="AB144" s="506">
        <v>0</v>
      </c>
      <c r="AC144" s="520"/>
      <c r="AD144" s="520"/>
      <c r="AE144" s="521">
        <f t="shared" si="9"/>
        <v>0</v>
      </c>
      <c r="AF144" s="521">
        <f t="shared" si="10"/>
        <v>0</v>
      </c>
      <c r="AG144" s="521">
        <f t="shared" si="11"/>
        <v>0</v>
      </c>
      <c r="AH144" s="521">
        <f t="shared" si="12"/>
        <v>0</v>
      </c>
      <c r="AI144" s="521">
        <f t="shared" si="13"/>
        <v>0</v>
      </c>
      <c r="AJ144" s="521">
        <f t="shared" si="14"/>
        <v>0</v>
      </c>
      <c r="AK144" s="521">
        <f t="shared" si="15"/>
        <v>0</v>
      </c>
      <c r="AL144" s="521">
        <f t="shared" si="16"/>
        <v>0</v>
      </c>
      <c r="AM144" s="521">
        <f t="shared" si="17"/>
        <v>0</v>
      </c>
    </row>
    <row r="145" spans="1:39" ht="15.75" customHeight="1">
      <c r="A145" s="505" t="s">
        <v>365</v>
      </c>
      <c r="B145" s="505" t="s">
        <v>404</v>
      </c>
      <c r="C145" s="626" t="s">
        <v>405</v>
      </c>
      <c r="D145" s="324">
        <v>130</v>
      </c>
      <c r="E145" s="505">
        <v>14</v>
      </c>
      <c r="F145" s="505">
        <v>14</v>
      </c>
      <c r="G145" s="505">
        <v>0</v>
      </c>
      <c r="H145" s="505">
        <v>14</v>
      </c>
      <c r="I145" s="505">
        <v>0</v>
      </c>
      <c r="J145" s="505">
        <v>0</v>
      </c>
      <c r="K145" s="505">
        <v>0</v>
      </c>
      <c r="L145" s="505">
        <v>14</v>
      </c>
      <c r="M145" s="505">
        <v>14</v>
      </c>
      <c r="N145" s="505">
        <v>0</v>
      </c>
      <c r="O145" s="505">
        <v>0</v>
      </c>
      <c r="P145" s="505">
        <v>0</v>
      </c>
      <c r="Q145" s="505"/>
      <c r="R145" s="505"/>
      <c r="S145" s="505">
        <v>0</v>
      </c>
      <c r="T145" s="505">
        <v>0</v>
      </c>
      <c r="U145" s="505">
        <v>0</v>
      </c>
      <c r="V145" s="505">
        <v>0</v>
      </c>
      <c r="W145" s="505"/>
      <c r="X145" s="505"/>
      <c r="Y145" s="505">
        <v>14</v>
      </c>
      <c r="Z145" s="505"/>
      <c r="AA145" s="505"/>
      <c r="AB145" s="505"/>
      <c r="AC145" s="520"/>
      <c r="AD145" s="520"/>
      <c r="AE145" s="521">
        <f t="shared" ref="AE145:AE208" si="18">+E145-F145-G145</f>
        <v>0</v>
      </c>
      <c r="AF145" s="521">
        <f t="shared" ref="AF145:AF208" si="19">+H145-I145-L145</f>
        <v>0</v>
      </c>
      <c r="AG145" s="521">
        <f t="shared" ref="AG145:AG208" si="20">+I145-J145-K145</f>
        <v>0</v>
      </c>
      <c r="AH145" s="521">
        <f t="shared" ref="AH145:AH208" si="21">+L145-M145-N145</f>
        <v>0</v>
      </c>
      <c r="AI145" s="521">
        <f t="shared" ref="AI145:AI208" si="22">+O145-P145-S145</f>
        <v>0</v>
      </c>
      <c r="AJ145" s="521">
        <f t="shared" ref="AJ145:AJ208" si="23">+P145-Q145-R145</f>
        <v>0</v>
      </c>
      <c r="AK145" s="521">
        <f t="shared" ref="AK145:AK208" si="24">+S145-T145-U145</f>
        <v>0</v>
      </c>
      <c r="AL145" s="521">
        <f t="shared" ref="AL145:AL208" si="25">+V145-W145-X145</f>
        <v>0</v>
      </c>
      <c r="AM145" s="521">
        <f t="shared" ref="AM145:AM208" si="26">+E145-Y145-Z145-AA145-AB145</f>
        <v>0</v>
      </c>
    </row>
    <row r="146" spans="1:39" ht="15.75" customHeight="1">
      <c r="A146" s="506" t="s">
        <v>365</v>
      </c>
      <c r="B146" s="506" t="s">
        <v>406</v>
      </c>
      <c r="C146" s="627" t="s">
        <v>407</v>
      </c>
      <c r="D146" s="323">
        <v>131</v>
      </c>
      <c r="E146" s="506">
        <v>151</v>
      </c>
      <c r="F146" s="506">
        <v>54</v>
      </c>
      <c r="G146" s="506">
        <v>97</v>
      </c>
      <c r="H146" s="506">
        <v>0</v>
      </c>
      <c r="I146" s="506">
        <v>0</v>
      </c>
      <c r="J146" s="506">
        <v>0</v>
      </c>
      <c r="K146" s="506">
        <v>0</v>
      </c>
      <c r="L146" s="506">
        <v>0</v>
      </c>
      <c r="M146" s="506">
        <v>0</v>
      </c>
      <c r="N146" s="506">
        <v>0</v>
      </c>
      <c r="O146" s="506">
        <v>137</v>
      </c>
      <c r="P146" s="506">
        <v>137</v>
      </c>
      <c r="Q146" s="506">
        <v>54</v>
      </c>
      <c r="R146" s="506">
        <v>83</v>
      </c>
      <c r="S146" s="506">
        <v>0</v>
      </c>
      <c r="T146" s="506">
        <v>0</v>
      </c>
      <c r="U146" s="506">
        <v>0</v>
      </c>
      <c r="V146" s="506">
        <v>14</v>
      </c>
      <c r="W146" s="506">
        <v>0</v>
      </c>
      <c r="X146" s="506">
        <v>14</v>
      </c>
      <c r="Y146" s="506">
        <v>151</v>
      </c>
      <c r="Z146" s="506">
        <v>0</v>
      </c>
      <c r="AA146" s="506">
        <v>0</v>
      </c>
      <c r="AB146" s="506">
        <v>0</v>
      </c>
      <c r="AC146" s="520"/>
      <c r="AD146" s="520"/>
      <c r="AE146" s="521">
        <f t="shared" si="18"/>
        <v>0</v>
      </c>
      <c r="AF146" s="521">
        <f t="shared" si="19"/>
        <v>0</v>
      </c>
      <c r="AG146" s="521">
        <f t="shared" si="20"/>
        <v>0</v>
      </c>
      <c r="AH146" s="521">
        <f t="shared" si="21"/>
        <v>0</v>
      </c>
      <c r="AI146" s="521">
        <f t="shared" si="22"/>
        <v>0</v>
      </c>
      <c r="AJ146" s="521">
        <f t="shared" si="23"/>
        <v>0</v>
      </c>
      <c r="AK146" s="521">
        <f t="shared" si="24"/>
        <v>0</v>
      </c>
      <c r="AL146" s="521">
        <f t="shared" si="25"/>
        <v>0</v>
      </c>
      <c r="AM146" s="521">
        <f t="shared" si="26"/>
        <v>0</v>
      </c>
    </row>
    <row r="147" spans="1:39" ht="15.75" customHeight="1">
      <c r="A147" s="321" t="s">
        <v>408</v>
      </c>
      <c r="B147" s="321"/>
      <c r="C147" s="625"/>
      <c r="D147" s="322">
        <v>132</v>
      </c>
      <c r="E147" s="628">
        <v>226</v>
      </c>
      <c r="F147" s="628">
        <v>191</v>
      </c>
      <c r="G147" s="628">
        <v>35</v>
      </c>
      <c r="H147" s="628">
        <v>57</v>
      </c>
      <c r="I147" s="628">
        <v>57</v>
      </c>
      <c r="J147" s="628">
        <v>43</v>
      </c>
      <c r="K147" s="628">
        <v>14</v>
      </c>
      <c r="L147" s="628">
        <v>0</v>
      </c>
      <c r="M147" s="628">
        <v>0</v>
      </c>
      <c r="N147" s="628">
        <v>0</v>
      </c>
      <c r="O147" s="628">
        <v>169</v>
      </c>
      <c r="P147" s="628">
        <v>84</v>
      </c>
      <c r="Q147" s="628">
        <v>65</v>
      </c>
      <c r="R147" s="628">
        <v>19</v>
      </c>
      <c r="S147" s="628">
        <v>85</v>
      </c>
      <c r="T147" s="628">
        <v>83</v>
      </c>
      <c r="U147" s="628">
        <v>2</v>
      </c>
      <c r="V147" s="628">
        <v>0</v>
      </c>
      <c r="W147" s="628">
        <v>0</v>
      </c>
      <c r="X147" s="628">
        <v>0</v>
      </c>
      <c r="Y147" s="628">
        <v>226</v>
      </c>
      <c r="Z147" s="628">
        <v>0</v>
      </c>
      <c r="AA147" s="628">
        <v>0</v>
      </c>
      <c r="AB147" s="628">
        <v>0</v>
      </c>
      <c r="AC147" s="518"/>
      <c r="AD147" s="518"/>
      <c r="AE147" s="521">
        <f t="shared" si="18"/>
        <v>0</v>
      </c>
      <c r="AF147" s="521">
        <f t="shared" si="19"/>
        <v>0</v>
      </c>
      <c r="AG147" s="521">
        <f t="shared" si="20"/>
        <v>0</v>
      </c>
      <c r="AH147" s="521">
        <f t="shared" si="21"/>
        <v>0</v>
      </c>
      <c r="AI147" s="521">
        <f t="shared" si="22"/>
        <v>0</v>
      </c>
      <c r="AJ147" s="521">
        <f t="shared" si="23"/>
        <v>0</v>
      </c>
      <c r="AK147" s="521">
        <f t="shared" si="24"/>
        <v>0</v>
      </c>
      <c r="AL147" s="521">
        <f t="shared" si="25"/>
        <v>0</v>
      </c>
      <c r="AM147" s="521">
        <f t="shared" si="26"/>
        <v>0</v>
      </c>
    </row>
    <row r="148" spans="1:39" s="507" customFormat="1" ht="15.75" customHeight="1">
      <c r="A148" s="505" t="s">
        <v>409</v>
      </c>
      <c r="B148" s="505" t="s">
        <v>410</v>
      </c>
      <c r="C148" s="626" t="s">
        <v>411</v>
      </c>
      <c r="D148" s="323">
        <v>133</v>
      </c>
      <c r="E148" s="505">
        <v>18</v>
      </c>
      <c r="F148" s="505">
        <v>10</v>
      </c>
      <c r="G148" s="505">
        <v>8</v>
      </c>
      <c r="H148" s="505">
        <v>18</v>
      </c>
      <c r="I148" s="505">
        <v>18</v>
      </c>
      <c r="J148" s="505">
        <v>10</v>
      </c>
      <c r="K148" s="505">
        <v>8</v>
      </c>
      <c r="L148" s="505">
        <v>0</v>
      </c>
      <c r="M148" s="505">
        <v>0</v>
      </c>
      <c r="N148" s="505">
        <v>0</v>
      </c>
      <c r="O148" s="505">
        <v>0</v>
      </c>
      <c r="P148" s="505">
        <v>0</v>
      </c>
      <c r="Q148" s="505"/>
      <c r="R148" s="505"/>
      <c r="S148" s="505">
        <v>0</v>
      </c>
      <c r="T148" s="505">
        <v>0</v>
      </c>
      <c r="U148" s="505">
        <v>0</v>
      </c>
      <c r="V148" s="505">
        <v>0</v>
      </c>
      <c r="W148" s="505"/>
      <c r="X148" s="505"/>
      <c r="Y148" s="505">
        <v>18</v>
      </c>
      <c r="Z148" s="505"/>
      <c r="AA148" s="505"/>
      <c r="AB148" s="505"/>
      <c r="AC148" s="520"/>
      <c r="AD148" s="520"/>
      <c r="AE148" s="521">
        <f t="shared" si="18"/>
        <v>0</v>
      </c>
      <c r="AF148" s="521">
        <f t="shared" si="19"/>
        <v>0</v>
      </c>
      <c r="AG148" s="521">
        <f t="shared" si="20"/>
        <v>0</v>
      </c>
      <c r="AH148" s="521">
        <f t="shared" si="21"/>
        <v>0</v>
      </c>
      <c r="AI148" s="521">
        <f t="shared" si="22"/>
        <v>0</v>
      </c>
      <c r="AJ148" s="521">
        <f t="shared" si="23"/>
        <v>0</v>
      </c>
      <c r="AK148" s="521">
        <f t="shared" si="24"/>
        <v>0</v>
      </c>
      <c r="AL148" s="521">
        <f t="shared" si="25"/>
        <v>0</v>
      </c>
      <c r="AM148" s="521">
        <f t="shared" si="26"/>
        <v>0</v>
      </c>
    </row>
    <row r="149" spans="1:39" ht="25.5" customHeight="1">
      <c r="A149" s="505" t="s">
        <v>409</v>
      </c>
      <c r="B149" s="505" t="s">
        <v>412</v>
      </c>
      <c r="C149" s="626" t="s">
        <v>413</v>
      </c>
      <c r="D149" s="324">
        <v>134</v>
      </c>
      <c r="E149" s="505">
        <v>30</v>
      </c>
      <c r="F149" s="505">
        <v>17</v>
      </c>
      <c r="G149" s="505">
        <v>13</v>
      </c>
      <c r="H149" s="505">
        <v>0</v>
      </c>
      <c r="I149" s="505">
        <v>0</v>
      </c>
      <c r="J149" s="505">
        <v>0</v>
      </c>
      <c r="K149" s="505">
        <v>0</v>
      </c>
      <c r="L149" s="505">
        <v>0</v>
      </c>
      <c r="M149" s="505">
        <v>0</v>
      </c>
      <c r="N149" s="505">
        <v>0</v>
      </c>
      <c r="O149" s="505">
        <v>30</v>
      </c>
      <c r="P149" s="505">
        <v>30</v>
      </c>
      <c r="Q149" s="505">
        <v>17</v>
      </c>
      <c r="R149" s="505">
        <v>13</v>
      </c>
      <c r="S149" s="505"/>
      <c r="T149" s="505"/>
      <c r="U149" s="505"/>
      <c r="V149" s="505">
        <v>0</v>
      </c>
      <c r="W149" s="505"/>
      <c r="X149" s="505"/>
      <c r="Y149" s="505">
        <v>30</v>
      </c>
      <c r="Z149" s="505"/>
      <c r="AA149" s="505"/>
      <c r="AB149" s="505"/>
      <c r="AC149" s="520"/>
      <c r="AD149" s="520"/>
      <c r="AE149" s="521">
        <f t="shared" si="18"/>
        <v>0</v>
      </c>
      <c r="AF149" s="521">
        <f t="shared" si="19"/>
        <v>0</v>
      </c>
      <c r="AG149" s="521">
        <f t="shared" si="20"/>
        <v>0</v>
      </c>
      <c r="AH149" s="521">
        <f t="shared" si="21"/>
        <v>0</v>
      </c>
      <c r="AI149" s="521">
        <f t="shared" si="22"/>
        <v>0</v>
      </c>
      <c r="AJ149" s="521">
        <f t="shared" si="23"/>
        <v>0</v>
      </c>
      <c r="AK149" s="521">
        <f t="shared" si="24"/>
        <v>0</v>
      </c>
      <c r="AL149" s="521">
        <f t="shared" si="25"/>
        <v>0</v>
      </c>
      <c r="AM149" s="521">
        <f t="shared" si="26"/>
        <v>0</v>
      </c>
    </row>
    <row r="150" spans="1:39" ht="15.75" customHeight="1">
      <c r="A150" s="505" t="s">
        <v>409</v>
      </c>
      <c r="B150" s="505" t="s">
        <v>414</v>
      </c>
      <c r="C150" s="626" t="s">
        <v>415</v>
      </c>
      <c r="D150" s="323">
        <v>135</v>
      </c>
      <c r="E150" s="506">
        <v>35</v>
      </c>
      <c r="F150" s="506">
        <v>35</v>
      </c>
      <c r="G150" s="506">
        <v>0</v>
      </c>
      <c r="H150" s="506">
        <v>0</v>
      </c>
      <c r="I150" s="506">
        <v>0</v>
      </c>
      <c r="J150" s="506">
        <v>0</v>
      </c>
      <c r="K150" s="506">
        <v>0</v>
      </c>
      <c r="L150" s="506">
        <v>0</v>
      </c>
      <c r="M150" s="506">
        <v>0</v>
      </c>
      <c r="N150" s="506">
        <v>0</v>
      </c>
      <c r="O150" s="506">
        <v>35</v>
      </c>
      <c r="P150" s="506">
        <v>35</v>
      </c>
      <c r="Q150" s="506">
        <v>35</v>
      </c>
      <c r="R150" s="506">
        <v>0</v>
      </c>
      <c r="S150" s="506">
        <v>0</v>
      </c>
      <c r="T150" s="506">
        <v>0</v>
      </c>
      <c r="U150" s="506">
        <v>0</v>
      </c>
      <c r="V150" s="506">
        <v>0</v>
      </c>
      <c r="W150" s="506">
        <v>0</v>
      </c>
      <c r="X150" s="506">
        <v>0</v>
      </c>
      <c r="Y150" s="506">
        <v>35</v>
      </c>
      <c r="Z150" s="506">
        <v>0</v>
      </c>
      <c r="AA150" s="506">
        <v>0</v>
      </c>
      <c r="AB150" s="506">
        <v>0</v>
      </c>
      <c r="AC150" s="520"/>
      <c r="AD150" s="520"/>
      <c r="AE150" s="521">
        <f t="shared" si="18"/>
        <v>0</v>
      </c>
      <c r="AF150" s="521">
        <f t="shared" si="19"/>
        <v>0</v>
      </c>
      <c r="AG150" s="521">
        <f t="shared" si="20"/>
        <v>0</v>
      </c>
      <c r="AH150" s="521">
        <f t="shared" si="21"/>
        <v>0</v>
      </c>
      <c r="AI150" s="521">
        <f t="shared" si="22"/>
        <v>0</v>
      </c>
      <c r="AJ150" s="521">
        <f t="shared" si="23"/>
        <v>0</v>
      </c>
      <c r="AK150" s="521">
        <f t="shared" si="24"/>
        <v>0</v>
      </c>
      <c r="AL150" s="521">
        <f t="shared" si="25"/>
        <v>0</v>
      </c>
      <c r="AM150" s="521">
        <f t="shared" si="26"/>
        <v>0</v>
      </c>
    </row>
    <row r="151" spans="1:39" ht="15.75" customHeight="1">
      <c r="A151" s="505" t="s">
        <v>409</v>
      </c>
      <c r="B151" s="505" t="s">
        <v>416</v>
      </c>
      <c r="C151" s="626" t="s">
        <v>417</v>
      </c>
      <c r="D151" s="324">
        <v>136</v>
      </c>
      <c r="E151" s="505">
        <v>85</v>
      </c>
      <c r="F151" s="505">
        <v>83</v>
      </c>
      <c r="G151" s="505">
        <v>2</v>
      </c>
      <c r="H151" s="505">
        <v>0</v>
      </c>
      <c r="I151" s="505">
        <v>0</v>
      </c>
      <c r="J151" s="505">
        <v>0</v>
      </c>
      <c r="K151" s="505">
        <v>0</v>
      </c>
      <c r="L151" s="505">
        <v>0</v>
      </c>
      <c r="M151" s="505">
        <v>0</v>
      </c>
      <c r="N151" s="505">
        <v>0</v>
      </c>
      <c r="O151" s="505">
        <v>85</v>
      </c>
      <c r="P151" s="505">
        <v>0</v>
      </c>
      <c r="Q151" s="505"/>
      <c r="R151" s="505"/>
      <c r="S151" s="505">
        <v>85</v>
      </c>
      <c r="T151" s="505">
        <v>83</v>
      </c>
      <c r="U151" s="505">
        <v>2</v>
      </c>
      <c r="V151" s="505">
        <v>0</v>
      </c>
      <c r="W151" s="505"/>
      <c r="X151" s="505"/>
      <c r="Y151" s="505">
        <v>85</v>
      </c>
      <c r="Z151" s="505"/>
      <c r="AA151" s="505"/>
      <c r="AB151" s="505"/>
      <c r="AC151" s="520"/>
      <c r="AD151" s="520"/>
      <c r="AE151" s="521">
        <f t="shared" si="18"/>
        <v>0</v>
      </c>
      <c r="AF151" s="521">
        <f t="shared" si="19"/>
        <v>0</v>
      </c>
      <c r="AG151" s="521">
        <f t="shared" si="20"/>
        <v>0</v>
      </c>
      <c r="AH151" s="521">
        <f t="shared" si="21"/>
        <v>0</v>
      </c>
      <c r="AI151" s="521">
        <f t="shared" si="22"/>
        <v>0</v>
      </c>
      <c r="AJ151" s="521">
        <f t="shared" si="23"/>
        <v>0</v>
      </c>
      <c r="AK151" s="521">
        <f t="shared" si="24"/>
        <v>0</v>
      </c>
      <c r="AL151" s="521">
        <f t="shared" si="25"/>
        <v>0</v>
      </c>
      <c r="AM151" s="521">
        <f t="shared" si="26"/>
        <v>0</v>
      </c>
    </row>
    <row r="152" spans="1:39" ht="30" customHeight="1">
      <c r="A152" s="505" t="s">
        <v>409</v>
      </c>
      <c r="B152" s="505" t="s">
        <v>418</v>
      </c>
      <c r="C152" s="626" t="s">
        <v>419</v>
      </c>
      <c r="D152" s="323">
        <v>137</v>
      </c>
      <c r="E152" s="505">
        <v>15</v>
      </c>
      <c r="F152" s="505">
        <v>13</v>
      </c>
      <c r="G152" s="505">
        <v>2</v>
      </c>
      <c r="H152" s="505">
        <v>15</v>
      </c>
      <c r="I152" s="505">
        <v>15</v>
      </c>
      <c r="J152" s="505">
        <v>13</v>
      </c>
      <c r="K152" s="505">
        <v>2</v>
      </c>
      <c r="L152" s="505">
        <v>0</v>
      </c>
      <c r="M152" s="505">
        <v>0</v>
      </c>
      <c r="N152" s="505">
        <v>0</v>
      </c>
      <c r="O152" s="505">
        <v>0</v>
      </c>
      <c r="P152" s="505">
        <v>0</v>
      </c>
      <c r="Q152" s="505"/>
      <c r="R152" s="505"/>
      <c r="S152" s="505">
        <v>0</v>
      </c>
      <c r="T152" s="505"/>
      <c r="U152" s="505"/>
      <c r="V152" s="505">
        <v>0</v>
      </c>
      <c r="W152" s="505"/>
      <c r="X152" s="505"/>
      <c r="Y152" s="505">
        <v>15</v>
      </c>
      <c r="Z152" s="505"/>
      <c r="AA152" s="505"/>
      <c r="AB152" s="505"/>
      <c r="AC152" s="520"/>
      <c r="AD152" s="520"/>
      <c r="AE152" s="521">
        <f t="shared" si="18"/>
        <v>0</v>
      </c>
      <c r="AF152" s="521">
        <f t="shared" si="19"/>
        <v>0</v>
      </c>
      <c r="AG152" s="521">
        <f t="shared" si="20"/>
        <v>0</v>
      </c>
      <c r="AH152" s="521">
        <f t="shared" si="21"/>
        <v>0</v>
      </c>
      <c r="AI152" s="521">
        <f t="shared" si="22"/>
        <v>0</v>
      </c>
      <c r="AJ152" s="521">
        <f t="shared" si="23"/>
        <v>0</v>
      </c>
      <c r="AK152" s="521">
        <f t="shared" si="24"/>
        <v>0</v>
      </c>
      <c r="AL152" s="521">
        <f t="shared" si="25"/>
        <v>0</v>
      </c>
      <c r="AM152" s="521">
        <f t="shared" si="26"/>
        <v>0</v>
      </c>
    </row>
    <row r="153" spans="1:39" ht="30" customHeight="1">
      <c r="A153" s="505" t="s">
        <v>409</v>
      </c>
      <c r="B153" s="505" t="s">
        <v>420</v>
      </c>
      <c r="C153" s="626" t="s">
        <v>421</v>
      </c>
      <c r="D153" s="324">
        <v>138</v>
      </c>
      <c r="E153" s="505">
        <v>24</v>
      </c>
      <c r="F153" s="505">
        <v>20</v>
      </c>
      <c r="G153" s="505">
        <v>4</v>
      </c>
      <c r="H153" s="505">
        <v>24</v>
      </c>
      <c r="I153" s="505">
        <v>24</v>
      </c>
      <c r="J153" s="505">
        <v>20</v>
      </c>
      <c r="K153" s="505">
        <v>4</v>
      </c>
      <c r="L153" s="505">
        <v>0</v>
      </c>
      <c r="M153" s="505">
        <v>0</v>
      </c>
      <c r="N153" s="505">
        <v>0</v>
      </c>
      <c r="O153" s="505">
        <v>0</v>
      </c>
      <c r="P153" s="505">
        <v>0</v>
      </c>
      <c r="Q153" s="505"/>
      <c r="R153" s="505"/>
      <c r="S153" s="505">
        <v>0</v>
      </c>
      <c r="T153" s="505">
        <v>0</v>
      </c>
      <c r="U153" s="505">
        <v>0</v>
      </c>
      <c r="V153" s="505">
        <v>0</v>
      </c>
      <c r="W153" s="505"/>
      <c r="X153" s="505"/>
      <c r="Y153" s="505">
        <v>24</v>
      </c>
      <c r="Z153" s="505"/>
      <c r="AA153" s="505"/>
      <c r="AB153" s="505"/>
      <c r="AC153" s="520"/>
      <c r="AD153" s="520"/>
      <c r="AE153" s="521">
        <f t="shared" si="18"/>
        <v>0</v>
      </c>
      <c r="AF153" s="521">
        <f t="shared" si="19"/>
        <v>0</v>
      </c>
      <c r="AG153" s="521">
        <f t="shared" si="20"/>
        <v>0</v>
      </c>
      <c r="AH153" s="521">
        <f t="shared" si="21"/>
        <v>0</v>
      </c>
      <c r="AI153" s="521">
        <f t="shared" si="22"/>
        <v>0</v>
      </c>
      <c r="AJ153" s="521">
        <f t="shared" si="23"/>
        <v>0</v>
      </c>
      <c r="AK153" s="521">
        <f t="shared" si="24"/>
        <v>0</v>
      </c>
      <c r="AL153" s="521">
        <f t="shared" si="25"/>
        <v>0</v>
      </c>
      <c r="AM153" s="521">
        <f t="shared" si="26"/>
        <v>0</v>
      </c>
    </row>
    <row r="154" spans="1:39" ht="15.75" customHeight="1">
      <c r="A154" s="505" t="s">
        <v>409</v>
      </c>
      <c r="B154" s="505" t="s">
        <v>422</v>
      </c>
      <c r="C154" s="626" t="s">
        <v>423</v>
      </c>
      <c r="D154" s="323">
        <v>139</v>
      </c>
      <c r="E154" s="505">
        <v>19</v>
      </c>
      <c r="F154" s="505">
        <v>13</v>
      </c>
      <c r="G154" s="505">
        <v>6</v>
      </c>
      <c r="H154" s="505">
        <v>0</v>
      </c>
      <c r="I154" s="505">
        <v>0</v>
      </c>
      <c r="J154" s="505">
        <v>0</v>
      </c>
      <c r="K154" s="505">
        <v>0</v>
      </c>
      <c r="L154" s="505">
        <v>0</v>
      </c>
      <c r="M154" s="505">
        <v>0</v>
      </c>
      <c r="N154" s="505">
        <v>0</v>
      </c>
      <c r="O154" s="505">
        <v>19</v>
      </c>
      <c r="P154" s="505">
        <v>19</v>
      </c>
      <c r="Q154" s="505">
        <v>13</v>
      </c>
      <c r="R154" s="505">
        <v>6</v>
      </c>
      <c r="S154" s="505">
        <v>0</v>
      </c>
      <c r="T154" s="505"/>
      <c r="U154" s="505"/>
      <c r="V154" s="505">
        <v>0</v>
      </c>
      <c r="W154" s="505"/>
      <c r="X154" s="505"/>
      <c r="Y154" s="505">
        <v>19</v>
      </c>
      <c r="Z154" s="505"/>
      <c r="AA154" s="505"/>
      <c r="AB154" s="505"/>
      <c r="AC154" s="520"/>
      <c r="AD154" s="520"/>
      <c r="AE154" s="521">
        <f t="shared" si="18"/>
        <v>0</v>
      </c>
      <c r="AF154" s="521">
        <f t="shared" si="19"/>
        <v>0</v>
      </c>
      <c r="AG154" s="521">
        <f t="shared" si="20"/>
        <v>0</v>
      </c>
      <c r="AH154" s="521">
        <f t="shared" si="21"/>
        <v>0</v>
      </c>
      <c r="AI154" s="521">
        <f t="shared" si="22"/>
        <v>0</v>
      </c>
      <c r="AJ154" s="521">
        <f t="shared" si="23"/>
        <v>0</v>
      </c>
      <c r="AK154" s="521">
        <f t="shared" si="24"/>
        <v>0</v>
      </c>
      <c r="AL154" s="521">
        <f t="shared" si="25"/>
        <v>0</v>
      </c>
      <c r="AM154" s="521">
        <f t="shared" si="26"/>
        <v>0</v>
      </c>
    </row>
    <row r="155" spans="1:39" ht="15.75" customHeight="1">
      <c r="A155" s="505" t="s">
        <v>409</v>
      </c>
      <c r="B155" s="505" t="s">
        <v>424</v>
      </c>
      <c r="C155" s="626" t="s">
        <v>425</v>
      </c>
      <c r="D155" s="324">
        <v>140</v>
      </c>
      <c r="E155" s="505">
        <v>0</v>
      </c>
      <c r="F155" s="505">
        <v>0</v>
      </c>
      <c r="G155" s="505">
        <v>0</v>
      </c>
      <c r="H155" s="505">
        <v>0</v>
      </c>
      <c r="I155" s="505">
        <v>0</v>
      </c>
      <c r="J155" s="505">
        <v>0</v>
      </c>
      <c r="K155" s="505">
        <v>0</v>
      </c>
      <c r="L155" s="505">
        <v>0</v>
      </c>
      <c r="M155" s="505">
        <v>0</v>
      </c>
      <c r="N155" s="505">
        <v>0</v>
      </c>
      <c r="O155" s="505">
        <v>0</v>
      </c>
      <c r="P155" s="505">
        <v>0</v>
      </c>
      <c r="Q155" s="505"/>
      <c r="R155" s="505"/>
      <c r="S155" s="505">
        <v>0</v>
      </c>
      <c r="T155" s="505">
        <v>0</v>
      </c>
      <c r="U155" s="505">
        <v>0</v>
      </c>
      <c r="V155" s="505">
        <v>0</v>
      </c>
      <c r="W155" s="505"/>
      <c r="X155" s="505"/>
      <c r="Y155" s="505"/>
      <c r="Z155" s="505"/>
      <c r="AA155" s="505"/>
      <c r="AB155" s="505"/>
      <c r="AC155" s="520"/>
      <c r="AD155" s="520"/>
      <c r="AE155" s="521">
        <f t="shared" si="18"/>
        <v>0</v>
      </c>
      <c r="AF155" s="521">
        <f t="shared" si="19"/>
        <v>0</v>
      </c>
      <c r="AG155" s="521">
        <f t="shared" si="20"/>
        <v>0</v>
      </c>
      <c r="AH155" s="521">
        <f t="shared" si="21"/>
        <v>0</v>
      </c>
      <c r="AI155" s="521">
        <f t="shared" si="22"/>
        <v>0</v>
      </c>
      <c r="AJ155" s="521">
        <f t="shared" si="23"/>
        <v>0</v>
      </c>
      <c r="AK155" s="521">
        <f t="shared" si="24"/>
        <v>0</v>
      </c>
      <c r="AL155" s="521">
        <f t="shared" si="25"/>
        <v>0</v>
      </c>
      <c r="AM155" s="521">
        <f t="shared" si="26"/>
        <v>0</v>
      </c>
    </row>
    <row r="156" spans="1:39" s="507" customFormat="1" ht="15.75" customHeight="1">
      <c r="A156" s="321" t="s">
        <v>426</v>
      </c>
      <c r="B156" s="321"/>
      <c r="C156" s="625"/>
      <c r="D156" s="325">
        <v>141</v>
      </c>
      <c r="E156" s="628">
        <v>2102</v>
      </c>
      <c r="F156" s="628">
        <v>1791</v>
      </c>
      <c r="G156" s="628">
        <v>311</v>
      </c>
      <c r="H156" s="628">
        <v>258</v>
      </c>
      <c r="I156" s="628">
        <v>77</v>
      </c>
      <c r="J156" s="628">
        <v>67</v>
      </c>
      <c r="K156" s="628">
        <v>10</v>
      </c>
      <c r="L156" s="628">
        <v>181</v>
      </c>
      <c r="M156" s="628">
        <v>124</v>
      </c>
      <c r="N156" s="628">
        <v>57</v>
      </c>
      <c r="O156" s="628">
        <v>1844</v>
      </c>
      <c r="P156" s="628">
        <v>891</v>
      </c>
      <c r="Q156" s="628">
        <v>682</v>
      </c>
      <c r="R156" s="628">
        <v>209</v>
      </c>
      <c r="S156" s="628">
        <v>953</v>
      </c>
      <c r="T156" s="628">
        <v>918</v>
      </c>
      <c r="U156" s="628">
        <v>35</v>
      </c>
      <c r="V156" s="628">
        <v>0</v>
      </c>
      <c r="W156" s="628">
        <v>0</v>
      </c>
      <c r="X156" s="628">
        <v>0</v>
      </c>
      <c r="Y156" s="628">
        <v>2083</v>
      </c>
      <c r="Z156" s="628">
        <v>19</v>
      </c>
      <c r="AA156" s="628">
        <v>0</v>
      </c>
      <c r="AB156" s="628">
        <v>0</v>
      </c>
      <c r="AC156" s="518"/>
      <c r="AD156" s="518"/>
      <c r="AE156" s="521">
        <f t="shared" si="18"/>
        <v>0</v>
      </c>
      <c r="AF156" s="521">
        <f t="shared" si="19"/>
        <v>0</v>
      </c>
      <c r="AG156" s="521">
        <f t="shared" si="20"/>
        <v>0</v>
      </c>
      <c r="AH156" s="521">
        <f t="shared" si="21"/>
        <v>0</v>
      </c>
      <c r="AI156" s="521">
        <f t="shared" si="22"/>
        <v>0</v>
      </c>
      <c r="AJ156" s="521">
        <f t="shared" si="23"/>
        <v>0</v>
      </c>
      <c r="AK156" s="521">
        <f t="shared" si="24"/>
        <v>0</v>
      </c>
      <c r="AL156" s="521">
        <f t="shared" si="25"/>
        <v>0</v>
      </c>
      <c r="AM156" s="521">
        <f t="shared" si="26"/>
        <v>0</v>
      </c>
    </row>
    <row r="157" spans="1:39" ht="15.75" customHeight="1">
      <c r="A157" s="506" t="s">
        <v>427</v>
      </c>
      <c r="B157" s="506" t="s">
        <v>428</v>
      </c>
      <c r="C157" s="627" t="s">
        <v>429</v>
      </c>
      <c r="D157" s="324">
        <v>142</v>
      </c>
      <c r="E157" s="506">
        <v>58</v>
      </c>
      <c r="F157" s="506">
        <v>39</v>
      </c>
      <c r="G157" s="506">
        <v>19</v>
      </c>
      <c r="H157" s="506">
        <v>58</v>
      </c>
      <c r="I157" s="506">
        <v>13</v>
      </c>
      <c r="J157" s="506">
        <v>10</v>
      </c>
      <c r="K157" s="506">
        <v>3</v>
      </c>
      <c r="L157" s="506">
        <v>45</v>
      </c>
      <c r="M157" s="506">
        <v>29</v>
      </c>
      <c r="N157" s="506">
        <v>16</v>
      </c>
      <c r="O157" s="506">
        <v>0</v>
      </c>
      <c r="P157" s="506">
        <v>0</v>
      </c>
      <c r="Q157" s="506">
        <v>0</v>
      </c>
      <c r="R157" s="506">
        <v>0</v>
      </c>
      <c r="S157" s="506">
        <v>0</v>
      </c>
      <c r="T157" s="506">
        <v>0</v>
      </c>
      <c r="U157" s="506">
        <v>0</v>
      </c>
      <c r="V157" s="506">
        <v>0</v>
      </c>
      <c r="W157" s="506">
        <v>0</v>
      </c>
      <c r="X157" s="506">
        <v>0</v>
      </c>
      <c r="Y157" s="506">
        <v>39</v>
      </c>
      <c r="Z157" s="506">
        <v>19</v>
      </c>
      <c r="AA157" s="506">
        <v>0</v>
      </c>
      <c r="AB157" s="506">
        <v>0</v>
      </c>
      <c r="AC157" s="520"/>
      <c r="AD157" s="520"/>
      <c r="AE157" s="521">
        <f t="shared" si="18"/>
        <v>0</v>
      </c>
      <c r="AF157" s="521">
        <f t="shared" si="19"/>
        <v>0</v>
      </c>
      <c r="AG157" s="521">
        <f t="shared" si="20"/>
        <v>0</v>
      </c>
      <c r="AH157" s="521">
        <f t="shared" si="21"/>
        <v>0</v>
      </c>
      <c r="AI157" s="521">
        <f t="shared" si="22"/>
        <v>0</v>
      </c>
      <c r="AJ157" s="521">
        <f t="shared" si="23"/>
        <v>0</v>
      </c>
      <c r="AK157" s="521">
        <f t="shared" si="24"/>
        <v>0</v>
      </c>
      <c r="AL157" s="521">
        <f t="shared" si="25"/>
        <v>0</v>
      </c>
      <c r="AM157" s="521">
        <f t="shared" si="26"/>
        <v>0</v>
      </c>
    </row>
    <row r="158" spans="1:39" ht="27.75" customHeight="1">
      <c r="A158" s="505" t="s">
        <v>427</v>
      </c>
      <c r="B158" s="505" t="s">
        <v>430</v>
      </c>
      <c r="C158" s="626" t="s">
        <v>431</v>
      </c>
      <c r="D158" s="323">
        <v>143</v>
      </c>
      <c r="E158" s="505">
        <v>26</v>
      </c>
      <c r="F158" s="505">
        <v>23</v>
      </c>
      <c r="G158" s="505">
        <v>3</v>
      </c>
      <c r="H158" s="505">
        <v>0</v>
      </c>
      <c r="I158" s="505">
        <v>0</v>
      </c>
      <c r="J158" s="505">
        <v>0</v>
      </c>
      <c r="K158" s="505">
        <v>0</v>
      </c>
      <c r="L158" s="505">
        <v>0</v>
      </c>
      <c r="M158" s="505">
        <v>0</v>
      </c>
      <c r="N158" s="505">
        <v>0</v>
      </c>
      <c r="O158" s="505">
        <v>26</v>
      </c>
      <c r="P158" s="505">
        <v>26</v>
      </c>
      <c r="Q158" s="505">
        <v>23</v>
      </c>
      <c r="R158" s="505">
        <v>3</v>
      </c>
      <c r="S158" s="505">
        <v>0</v>
      </c>
      <c r="T158" s="505">
        <v>0</v>
      </c>
      <c r="U158" s="505">
        <v>0</v>
      </c>
      <c r="V158" s="505">
        <v>0</v>
      </c>
      <c r="W158" s="505"/>
      <c r="X158" s="505"/>
      <c r="Y158" s="505">
        <v>26</v>
      </c>
      <c r="Z158" s="505"/>
      <c r="AA158" s="505"/>
      <c r="AB158" s="505"/>
      <c r="AC158" s="520"/>
      <c r="AD158" s="520"/>
      <c r="AE158" s="521">
        <f t="shared" si="18"/>
        <v>0</v>
      </c>
      <c r="AF158" s="521">
        <f t="shared" si="19"/>
        <v>0</v>
      </c>
      <c r="AG158" s="521">
        <f t="shared" si="20"/>
        <v>0</v>
      </c>
      <c r="AH158" s="521">
        <f t="shared" si="21"/>
        <v>0</v>
      </c>
      <c r="AI158" s="521">
        <f t="shared" si="22"/>
        <v>0</v>
      </c>
      <c r="AJ158" s="521">
        <f t="shared" si="23"/>
        <v>0</v>
      </c>
      <c r="AK158" s="521">
        <f t="shared" si="24"/>
        <v>0</v>
      </c>
      <c r="AL158" s="521">
        <f t="shared" si="25"/>
        <v>0</v>
      </c>
      <c r="AM158" s="521">
        <f t="shared" si="26"/>
        <v>0</v>
      </c>
    </row>
    <row r="159" spans="1:39" ht="15.75" customHeight="1">
      <c r="A159" s="505" t="s">
        <v>427</v>
      </c>
      <c r="B159" s="505" t="s">
        <v>432</v>
      </c>
      <c r="C159" s="626" t="s">
        <v>433</v>
      </c>
      <c r="D159" s="324">
        <v>144</v>
      </c>
      <c r="E159" s="505">
        <v>12</v>
      </c>
      <c r="F159" s="505">
        <v>6</v>
      </c>
      <c r="G159" s="505">
        <v>6</v>
      </c>
      <c r="H159" s="505">
        <v>12</v>
      </c>
      <c r="I159" s="505">
        <v>0</v>
      </c>
      <c r="J159" s="505">
        <v>0</v>
      </c>
      <c r="K159" s="505">
        <v>0</v>
      </c>
      <c r="L159" s="505">
        <v>12</v>
      </c>
      <c r="M159" s="505">
        <v>6</v>
      </c>
      <c r="N159" s="505">
        <v>6</v>
      </c>
      <c r="O159" s="505">
        <v>0</v>
      </c>
      <c r="P159" s="505">
        <v>0</v>
      </c>
      <c r="Q159" s="505"/>
      <c r="R159" s="505"/>
      <c r="S159" s="505">
        <v>0</v>
      </c>
      <c r="T159" s="505">
        <v>0</v>
      </c>
      <c r="U159" s="505">
        <v>0</v>
      </c>
      <c r="V159" s="505">
        <v>0</v>
      </c>
      <c r="W159" s="505"/>
      <c r="X159" s="505"/>
      <c r="Y159" s="505">
        <v>12</v>
      </c>
      <c r="Z159" s="505"/>
      <c r="AA159" s="505"/>
      <c r="AB159" s="505"/>
      <c r="AC159" s="520"/>
      <c r="AD159" s="520"/>
      <c r="AE159" s="521">
        <f t="shared" si="18"/>
        <v>0</v>
      </c>
      <c r="AF159" s="521">
        <f t="shared" si="19"/>
        <v>0</v>
      </c>
      <c r="AG159" s="521">
        <f t="shared" si="20"/>
        <v>0</v>
      </c>
      <c r="AH159" s="521">
        <f t="shared" si="21"/>
        <v>0</v>
      </c>
      <c r="AI159" s="521">
        <f t="shared" si="22"/>
        <v>0</v>
      </c>
      <c r="AJ159" s="521">
        <f t="shared" si="23"/>
        <v>0</v>
      </c>
      <c r="AK159" s="521">
        <f t="shared" si="24"/>
        <v>0</v>
      </c>
      <c r="AL159" s="521">
        <f t="shared" si="25"/>
        <v>0</v>
      </c>
      <c r="AM159" s="521">
        <f t="shared" si="26"/>
        <v>0</v>
      </c>
    </row>
    <row r="160" spans="1:39" ht="15.75" customHeight="1">
      <c r="A160" s="505" t="s">
        <v>427</v>
      </c>
      <c r="B160" s="505" t="s">
        <v>434</v>
      </c>
      <c r="C160" s="626" t="s">
        <v>435</v>
      </c>
      <c r="D160" s="323">
        <v>145</v>
      </c>
      <c r="E160" s="505">
        <v>6</v>
      </c>
      <c r="F160" s="505">
        <v>5</v>
      </c>
      <c r="G160" s="505">
        <v>1</v>
      </c>
      <c r="H160" s="505">
        <v>6</v>
      </c>
      <c r="I160" s="505">
        <v>0</v>
      </c>
      <c r="J160" s="505">
        <v>0</v>
      </c>
      <c r="K160" s="505">
        <v>0</v>
      </c>
      <c r="L160" s="505">
        <v>6</v>
      </c>
      <c r="M160" s="505">
        <v>5</v>
      </c>
      <c r="N160" s="505">
        <v>1</v>
      </c>
      <c r="O160" s="505">
        <v>0</v>
      </c>
      <c r="P160" s="505">
        <v>0</v>
      </c>
      <c r="Q160" s="505"/>
      <c r="R160" s="505"/>
      <c r="S160" s="505">
        <v>0</v>
      </c>
      <c r="T160" s="505">
        <v>0</v>
      </c>
      <c r="U160" s="505">
        <v>0</v>
      </c>
      <c r="V160" s="505">
        <v>0</v>
      </c>
      <c r="W160" s="505"/>
      <c r="X160" s="505"/>
      <c r="Y160" s="505">
        <v>6</v>
      </c>
      <c r="Z160" s="505"/>
      <c r="AA160" s="505"/>
      <c r="AB160" s="505"/>
      <c r="AC160" s="520"/>
      <c r="AD160" s="520"/>
      <c r="AE160" s="521">
        <f t="shared" si="18"/>
        <v>0</v>
      </c>
      <c r="AF160" s="521">
        <f t="shared" si="19"/>
        <v>0</v>
      </c>
      <c r="AG160" s="521">
        <f t="shared" si="20"/>
        <v>0</v>
      </c>
      <c r="AH160" s="521">
        <f t="shared" si="21"/>
        <v>0</v>
      </c>
      <c r="AI160" s="521">
        <f t="shared" si="22"/>
        <v>0</v>
      </c>
      <c r="AJ160" s="521">
        <f t="shared" si="23"/>
        <v>0</v>
      </c>
      <c r="AK160" s="521">
        <f t="shared" si="24"/>
        <v>0</v>
      </c>
      <c r="AL160" s="521">
        <f t="shared" si="25"/>
        <v>0</v>
      </c>
      <c r="AM160" s="521">
        <f t="shared" si="26"/>
        <v>0</v>
      </c>
    </row>
    <row r="161" spans="1:39" ht="15.75" customHeight="1">
      <c r="A161" s="505" t="s">
        <v>436</v>
      </c>
      <c r="B161" s="505" t="s">
        <v>437</v>
      </c>
      <c r="C161" s="626" t="s">
        <v>438</v>
      </c>
      <c r="D161" s="324">
        <v>146</v>
      </c>
      <c r="E161" s="505">
        <v>4</v>
      </c>
      <c r="F161" s="505">
        <v>3</v>
      </c>
      <c r="G161" s="505">
        <v>1</v>
      </c>
      <c r="H161" s="505">
        <v>4</v>
      </c>
      <c r="I161" s="505">
        <v>4</v>
      </c>
      <c r="J161" s="505">
        <v>3</v>
      </c>
      <c r="K161" s="505">
        <v>1</v>
      </c>
      <c r="L161" s="505">
        <v>0</v>
      </c>
      <c r="M161" s="505">
        <v>0</v>
      </c>
      <c r="N161" s="505">
        <v>0</v>
      </c>
      <c r="O161" s="505">
        <v>0</v>
      </c>
      <c r="P161" s="505">
        <v>0</v>
      </c>
      <c r="Q161" s="505"/>
      <c r="R161" s="505"/>
      <c r="S161" s="505">
        <v>0</v>
      </c>
      <c r="T161" s="505">
        <v>0</v>
      </c>
      <c r="U161" s="505">
        <v>0</v>
      </c>
      <c r="V161" s="505">
        <v>0</v>
      </c>
      <c r="W161" s="505"/>
      <c r="X161" s="505"/>
      <c r="Y161" s="505">
        <v>4</v>
      </c>
      <c r="Z161" s="505"/>
      <c r="AA161" s="505"/>
      <c r="AB161" s="505"/>
      <c r="AC161" s="520"/>
      <c r="AD161" s="520"/>
      <c r="AE161" s="521">
        <f t="shared" si="18"/>
        <v>0</v>
      </c>
      <c r="AF161" s="521">
        <f t="shared" si="19"/>
        <v>0</v>
      </c>
      <c r="AG161" s="521">
        <f t="shared" si="20"/>
        <v>0</v>
      </c>
      <c r="AH161" s="521">
        <f t="shared" si="21"/>
        <v>0</v>
      </c>
      <c r="AI161" s="521">
        <f t="shared" si="22"/>
        <v>0</v>
      </c>
      <c r="AJ161" s="521">
        <f t="shared" si="23"/>
        <v>0</v>
      </c>
      <c r="AK161" s="521">
        <f t="shared" si="24"/>
        <v>0</v>
      </c>
      <c r="AL161" s="521">
        <f t="shared" si="25"/>
        <v>0</v>
      </c>
      <c r="AM161" s="521">
        <f t="shared" si="26"/>
        <v>0</v>
      </c>
    </row>
    <row r="162" spans="1:39" ht="15.75" customHeight="1">
      <c r="A162" s="505" t="s">
        <v>427</v>
      </c>
      <c r="B162" s="505" t="s">
        <v>439</v>
      </c>
      <c r="C162" s="626" t="s">
        <v>440</v>
      </c>
      <c r="D162" s="323">
        <v>147</v>
      </c>
      <c r="E162" s="505">
        <v>19</v>
      </c>
      <c r="F162" s="505">
        <v>18</v>
      </c>
      <c r="G162" s="505">
        <v>1</v>
      </c>
      <c r="H162" s="505">
        <v>0</v>
      </c>
      <c r="I162" s="505">
        <v>0</v>
      </c>
      <c r="J162" s="505">
        <v>0</v>
      </c>
      <c r="K162" s="505">
        <v>0</v>
      </c>
      <c r="L162" s="505">
        <v>0</v>
      </c>
      <c r="M162" s="505">
        <v>0</v>
      </c>
      <c r="N162" s="505">
        <v>0</v>
      </c>
      <c r="O162" s="505">
        <v>19</v>
      </c>
      <c r="P162" s="505">
        <v>19</v>
      </c>
      <c r="Q162" s="505">
        <v>18</v>
      </c>
      <c r="R162" s="505">
        <v>1</v>
      </c>
      <c r="S162" s="505">
        <v>0</v>
      </c>
      <c r="T162" s="505">
        <v>0</v>
      </c>
      <c r="U162" s="505">
        <v>0</v>
      </c>
      <c r="V162" s="505">
        <v>0</v>
      </c>
      <c r="W162" s="505"/>
      <c r="X162" s="505"/>
      <c r="Y162" s="505">
        <v>19</v>
      </c>
      <c r="Z162" s="505"/>
      <c r="AA162" s="505"/>
      <c r="AB162" s="505"/>
      <c r="AC162" s="520"/>
      <c r="AD162" s="520"/>
      <c r="AE162" s="521">
        <f t="shared" si="18"/>
        <v>0</v>
      </c>
      <c r="AF162" s="521">
        <f t="shared" si="19"/>
        <v>0</v>
      </c>
      <c r="AG162" s="521">
        <f t="shared" si="20"/>
        <v>0</v>
      </c>
      <c r="AH162" s="521">
        <f t="shared" si="21"/>
        <v>0</v>
      </c>
      <c r="AI162" s="521">
        <f t="shared" si="22"/>
        <v>0</v>
      </c>
      <c r="AJ162" s="521">
        <f t="shared" si="23"/>
        <v>0</v>
      </c>
      <c r="AK162" s="521">
        <f t="shared" si="24"/>
        <v>0</v>
      </c>
      <c r="AL162" s="521">
        <f t="shared" si="25"/>
        <v>0</v>
      </c>
      <c r="AM162" s="521">
        <f t="shared" si="26"/>
        <v>0</v>
      </c>
    </row>
    <row r="163" spans="1:39" ht="15.75" customHeight="1">
      <c r="A163" s="505" t="s">
        <v>427</v>
      </c>
      <c r="B163" s="505" t="s">
        <v>441</v>
      </c>
      <c r="C163" s="626" t="s">
        <v>442</v>
      </c>
      <c r="D163" s="324">
        <v>148</v>
      </c>
      <c r="E163" s="505">
        <v>53</v>
      </c>
      <c r="F163" s="505">
        <v>53</v>
      </c>
      <c r="G163" s="505">
        <v>0</v>
      </c>
      <c r="H163" s="505">
        <v>0</v>
      </c>
      <c r="I163" s="505">
        <v>0</v>
      </c>
      <c r="J163" s="505">
        <v>0</v>
      </c>
      <c r="K163" s="505">
        <v>0</v>
      </c>
      <c r="L163" s="505">
        <v>0</v>
      </c>
      <c r="M163" s="505">
        <v>0</v>
      </c>
      <c r="N163" s="505">
        <v>0</v>
      </c>
      <c r="O163" s="505">
        <v>53</v>
      </c>
      <c r="P163" s="505">
        <v>0</v>
      </c>
      <c r="Q163" s="505"/>
      <c r="R163" s="505"/>
      <c r="S163" s="505">
        <v>53</v>
      </c>
      <c r="T163" s="505">
        <v>53</v>
      </c>
      <c r="U163" s="505"/>
      <c r="V163" s="505">
        <v>0</v>
      </c>
      <c r="W163" s="505"/>
      <c r="X163" s="505"/>
      <c r="Y163" s="505">
        <v>53</v>
      </c>
      <c r="Z163" s="505"/>
      <c r="AA163" s="505"/>
      <c r="AB163" s="505"/>
      <c r="AC163" s="520"/>
      <c r="AD163" s="520"/>
      <c r="AE163" s="521">
        <f t="shared" si="18"/>
        <v>0</v>
      </c>
      <c r="AF163" s="521">
        <f t="shared" si="19"/>
        <v>0</v>
      </c>
      <c r="AG163" s="521">
        <f t="shared" si="20"/>
        <v>0</v>
      </c>
      <c r="AH163" s="521">
        <f t="shared" si="21"/>
        <v>0</v>
      </c>
      <c r="AI163" s="521">
        <f t="shared" si="22"/>
        <v>0</v>
      </c>
      <c r="AJ163" s="521">
        <f t="shared" si="23"/>
        <v>0</v>
      </c>
      <c r="AK163" s="521">
        <f t="shared" si="24"/>
        <v>0</v>
      </c>
      <c r="AL163" s="521">
        <f t="shared" si="25"/>
        <v>0</v>
      </c>
      <c r="AM163" s="521">
        <f t="shared" si="26"/>
        <v>0</v>
      </c>
    </row>
    <row r="164" spans="1:39" ht="25.5" customHeight="1">
      <c r="A164" s="505" t="s">
        <v>436</v>
      </c>
      <c r="B164" s="505" t="s">
        <v>443</v>
      </c>
      <c r="C164" s="626" t="s">
        <v>444</v>
      </c>
      <c r="D164" s="323">
        <v>149</v>
      </c>
      <c r="E164" s="505">
        <v>11</v>
      </c>
      <c r="F164" s="505">
        <v>8</v>
      </c>
      <c r="G164" s="505">
        <v>3</v>
      </c>
      <c r="H164" s="505">
        <v>11</v>
      </c>
      <c r="I164" s="505">
        <v>11</v>
      </c>
      <c r="J164" s="505">
        <v>8</v>
      </c>
      <c r="K164" s="505">
        <v>3</v>
      </c>
      <c r="L164" s="505">
        <v>0</v>
      </c>
      <c r="M164" s="505">
        <v>0</v>
      </c>
      <c r="N164" s="505">
        <v>0</v>
      </c>
      <c r="O164" s="505">
        <v>0</v>
      </c>
      <c r="P164" s="505">
        <v>0</v>
      </c>
      <c r="Q164" s="505"/>
      <c r="R164" s="505"/>
      <c r="S164" s="505">
        <v>0</v>
      </c>
      <c r="T164" s="505">
        <v>0</v>
      </c>
      <c r="U164" s="505">
        <v>0</v>
      </c>
      <c r="V164" s="505">
        <v>0</v>
      </c>
      <c r="W164" s="505"/>
      <c r="X164" s="505"/>
      <c r="Y164" s="505">
        <v>11</v>
      </c>
      <c r="Z164" s="505"/>
      <c r="AA164" s="505"/>
      <c r="AB164" s="505"/>
      <c r="AC164" s="520"/>
      <c r="AD164" s="520"/>
      <c r="AE164" s="521">
        <f t="shared" si="18"/>
        <v>0</v>
      </c>
      <c r="AF164" s="521">
        <f t="shared" si="19"/>
        <v>0</v>
      </c>
      <c r="AG164" s="521">
        <f t="shared" si="20"/>
        <v>0</v>
      </c>
      <c r="AH164" s="521">
        <f t="shared" si="21"/>
        <v>0</v>
      </c>
      <c r="AI164" s="521">
        <f t="shared" si="22"/>
        <v>0</v>
      </c>
      <c r="AJ164" s="521">
        <f t="shared" si="23"/>
        <v>0</v>
      </c>
      <c r="AK164" s="521">
        <f t="shared" si="24"/>
        <v>0</v>
      </c>
      <c r="AL164" s="521">
        <f t="shared" si="25"/>
        <v>0</v>
      </c>
      <c r="AM164" s="521">
        <f t="shared" si="26"/>
        <v>0</v>
      </c>
    </row>
    <row r="165" spans="1:39" ht="15.75" customHeight="1">
      <c r="A165" s="506" t="s">
        <v>427</v>
      </c>
      <c r="B165" s="506" t="s">
        <v>445</v>
      </c>
      <c r="C165" s="627" t="s">
        <v>446</v>
      </c>
      <c r="D165" s="324">
        <v>150</v>
      </c>
      <c r="E165" s="506">
        <v>212</v>
      </c>
      <c r="F165" s="506">
        <v>194</v>
      </c>
      <c r="G165" s="506">
        <v>18</v>
      </c>
      <c r="H165" s="506">
        <v>0</v>
      </c>
      <c r="I165" s="506">
        <v>0</v>
      </c>
      <c r="J165" s="506">
        <v>0</v>
      </c>
      <c r="K165" s="506">
        <v>0</v>
      </c>
      <c r="L165" s="506">
        <v>0</v>
      </c>
      <c r="M165" s="506">
        <v>0</v>
      </c>
      <c r="N165" s="506">
        <v>0</v>
      </c>
      <c r="O165" s="506">
        <v>212</v>
      </c>
      <c r="P165" s="506">
        <v>71</v>
      </c>
      <c r="Q165" s="506">
        <v>55</v>
      </c>
      <c r="R165" s="506">
        <v>16</v>
      </c>
      <c r="S165" s="506">
        <v>141</v>
      </c>
      <c r="T165" s="506">
        <v>139</v>
      </c>
      <c r="U165" s="506">
        <v>2</v>
      </c>
      <c r="V165" s="506">
        <v>0</v>
      </c>
      <c r="W165" s="506">
        <v>0</v>
      </c>
      <c r="X165" s="506">
        <v>0</v>
      </c>
      <c r="Y165" s="506">
        <v>212</v>
      </c>
      <c r="Z165" s="506">
        <v>0</v>
      </c>
      <c r="AA165" s="506">
        <v>0</v>
      </c>
      <c r="AB165" s="506">
        <v>0</v>
      </c>
      <c r="AC165" s="520"/>
      <c r="AD165" s="520"/>
      <c r="AE165" s="521">
        <f t="shared" si="18"/>
        <v>0</v>
      </c>
      <c r="AF165" s="521">
        <f t="shared" si="19"/>
        <v>0</v>
      </c>
      <c r="AG165" s="521">
        <f t="shared" si="20"/>
        <v>0</v>
      </c>
      <c r="AH165" s="521">
        <f t="shared" si="21"/>
        <v>0</v>
      </c>
      <c r="AI165" s="521">
        <f t="shared" si="22"/>
        <v>0</v>
      </c>
      <c r="AJ165" s="521">
        <f t="shared" si="23"/>
        <v>0</v>
      </c>
      <c r="AK165" s="521">
        <f t="shared" si="24"/>
        <v>0</v>
      </c>
      <c r="AL165" s="521">
        <f t="shared" si="25"/>
        <v>0</v>
      </c>
      <c r="AM165" s="521">
        <f t="shared" si="26"/>
        <v>0</v>
      </c>
    </row>
    <row r="166" spans="1:39" ht="30.75" customHeight="1">
      <c r="A166" s="505" t="s">
        <v>427</v>
      </c>
      <c r="B166" s="505" t="s">
        <v>447</v>
      </c>
      <c r="C166" s="626" t="s">
        <v>448</v>
      </c>
      <c r="D166" s="323">
        <v>151</v>
      </c>
      <c r="E166" s="505">
        <v>42</v>
      </c>
      <c r="F166" s="505">
        <v>18</v>
      </c>
      <c r="G166" s="505">
        <v>24</v>
      </c>
      <c r="H166" s="505">
        <v>42</v>
      </c>
      <c r="I166" s="505">
        <v>0</v>
      </c>
      <c r="J166" s="505">
        <v>0</v>
      </c>
      <c r="K166" s="505">
        <v>0</v>
      </c>
      <c r="L166" s="505">
        <v>42</v>
      </c>
      <c r="M166" s="505">
        <v>18</v>
      </c>
      <c r="N166" s="505">
        <v>24</v>
      </c>
      <c r="O166" s="505">
        <v>0</v>
      </c>
      <c r="P166" s="505">
        <v>0</v>
      </c>
      <c r="Q166" s="505"/>
      <c r="R166" s="505"/>
      <c r="S166" s="505">
        <v>0</v>
      </c>
      <c r="T166" s="505">
        <v>0</v>
      </c>
      <c r="U166" s="505">
        <v>0</v>
      </c>
      <c r="V166" s="505">
        <v>0</v>
      </c>
      <c r="W166" s="505"/>
      <c r="X166" s="505"/>
      <c r="Y166" s="505">
        <v>42</v>
      </c>
      <c r="Z166" s="505"/>
      <c r="AA166" s="505"/>
      <c r="AB166" s="505"/>
      <c r="AC166" s="520"/>
      <c r="AD166" s="520"/>
      <c r="AE166" s="521">
        <f t="shared" si="18"/>
        <v>0</v>
      </c>
      <c r="AF166" s="521">
        <f t="shared" si="19"/>
        <v>0</v>
      </c>
      <c r="AG166" s="521">
        <f t="shared" si="20"/>
        <v>0</v>
      </c>
      <c r="AH166" s="521">
        <f t="shared" si="21"/>
        <v>0</v>
      </c>
      <c r="AI166" s="521">
        <f t="shared" si="22"/>
        <v>0</v>
      </c>
      <c r="AJ166" s="521">
        <f t="shared" si="23"/>
        <v>0</v>
      </c>
      <c r="AK166" s="521">
        <f t="shared" si="24"/>
        <v>0</v>
      </c>
      <c r="AL166" s="521">
        <f t="shared" si="25"/>
        <v>0</v>
      </c>
      <c r="AM166" s="521">
        <f t="shared" si="26"/>
        <v>0</v>
      </c>
    </row>
    <row r="167" spans="1:39" ht="15.75" customHeight="1">
      <c r="A167" s="506" t="s">
        <v>427</v>
      </c>
      <c r="B167" s="506" t="s">
        <v>449</v>
      </c>
      <c r="C167" s="627" t="s">
        <v>450</v>
      </c>
      <c r="D167" s="324">
        <v>152</v>
      </c>
      <c r="E167" s="506">
        <v>149</v>
      </c>
      <c r="F167" s="506">
        <v>73</v>
      </c>
      <c r="G167" s="506">
        <v>76</v>
      </c>
      <c r="H167" s="506">
        <v>0</v>
      </c>
      <c r="I167" s="506">
        <v>0</v>
      </c>
      <c r="J167" s="506">
        <v>0</v>
      </c>
      <c r="K167" s="506">
        <v>0</v>
      </c>
      <c r="L167" s="506">
        <v>0</v>
      </c>
      <c r="M167" s="506">
        <v>0</v>
      </c>
      <c r="N167" s="506">
        <v>0</v>
      </c>
      <c r="O167" s="506">
        <v>149</v>
      </c>
      <c r="P167" s="506">
        <v>118</v>
      </c>
      <c r="Q167" s="506">
        <v>66</v>
      </c>
      <c r="R167" s="506">
        <v>52</v>
      </c>
      <c r="S167" s="506">
        <v>31</v>
      </c>
      <c r="T167" s="506">
        <v>7</v>
      </c>
      <c r="U167" s="506">
        <v>24</v>
      </c>
      <c r="V167" s="506">
        <v>0</v>
      </c>
      <c r="W167" s="506">
        <v>0</v>
      </c>
      <c r="X167" s="506">
        <v>0</v>
      </c>
      <c r="Y167" s="506">
        <v>149</v>
      </c>
      <c r="Z167" s="506">
        <v>0</v>
      </c>
      <c r="AA167" s="506">
        <v>0</v>
      </c>
      <c r="AB167" s="506">
        <v>0</v>
      </c>
      <c r="AC167" s="520"/>
      <c r="AD167" s="520"/>
      <c r="AE167" s="521">
        <f t="shared" si="18"/>
        <v>0</v>
      </c>
      <c r="AF167" s="521">
        <f t="shared" si="19"/>
        <v>0</v>
      </c>
      <c r="AG167" s="521">
        <f t="shared" si="20"/>
        <v>0</v>
      </c>
      <c r="AH167" s="521">
        <f t="shared" si="21"/>
        <v>0</v>
      </c>
      <c r="AI167" s="521">
        <f t="shared" si="22"/>
        <v>0</v>
      </c>
      <c r="AJ167" s="521">
        <f t="shared" si="23"/>
        <v>0</v>
      </c>
      <c r="AK167" s="521">
        <f t="shared" si="24"/>
        <v>0</v>
      </c>
      <c r="AL167" s="521">
        <f t="shared" si="25"/>
        <v>0</v>
      </c>
      <c r="AM167" s="521">
        <f t="shared" si="26"/>
        <v>0</v>
      </c>
    </row>
    <row r="168" spans="1:39" ht="15.75" customHeight="1">
      <c r="A168" s="505" t="s">
        <v>427</v>
      </c>
      <c r="B168" s="505" t="s">
        <v>451</v>
      </c>
      <c r="C168" s="626" t="s">
        <v>452</v>
      </c>
      <c r="D168" s="323">
        <v>153</v>
      </c>
      <c r="E168" s="506">
        <v>89</v>
      </c>
      <c r="F168" s="506">
        <v>79</v>
      </c>
      <c r="G168" s="506">
        <v>10</v>
      </c>
      <c r="H168" s="506">
        <v>89</v>
      </c>
      <c r="I168" s="506">
        <v>26</v>
      </c>
      <c r="J168" s="506">
        <v>23</v>
      </c>
      <c r="K168" s="506">
        <v>3</v>
      </c>
      <c r="L168" s="506">
        <v>63</v>
      </c>
      <c r="M168" s="506">
        <v>56</v>
      </c>
      <c r="N168" s="506">
        <v>7</v>
      </c>
      <c r="O168" s="506">
        <v>0</v>
      </c>
      <c r="P168" s="506">
        <v>0</v>
      </c>
      <c r="Q168" s="506">
        <v>0</v>
      </c>
      <c r="R168" s="506">
        <v>0</v>
      </c>
      <c r="S168" s="506">
        <v>0</v>
      </c>
      <c r="T168" s="506">
        <v>0</v>
      </c>
      <c r="U168" s="506">
        <v>0</v>
      </c>
      <c r="V168" s="506">
        <v>0</v>
      </c>
      <c r="W168" s="506">
        <v>0</v>
      </c>
      <c r="X168" s="506">
        <v>0</v>
      </c>
      <c r="Y168" s="506">
        <v>89</v>
      </c>
      <c r="Z168" s="506">
        <v>0</v>
      </c>
      <c r="AA168" s="506">
        <v>0</v>
      </c>
      <c r="AB168" s="506">
        <v>0</v>
      </c>
      <c r="AC168" s="520"/>
      <c r="AD168" s="520"/>
      <c r="AE168" s="521">
        <f t="shared" si="18"/>
        <v>0</v>
      </c>
      <c r="AF168" s="521">
        <f t="shared" si="19"/>
        <v>0</v>
      </c>
      <c r="AG168" s="521">
        <f t="shared" si="20"/>
        <v>0</v>
      </c>
      <c r="AH168" s="521">
        <f t="shared" si="21"/>
        <v>0</v>
      </c>
      <c r="AI168" s="521">
        <f t="shared" si="22"/>
        <v>0</v>
      </c>
      <c r="AJ168" s="521">
        <f t="shared" si="23"/>
        <v>0</v>
      </c>
      <c r="AK168" s="521">
        <f t="shared" si="24"/>
        <v>0</v>
      </c>
      <c r="AL168" s="521">
        <f t="shared" si="25"/>
        <v>0</v>
      </c>
      <c r="AM168" s="521">
        <f t="shared" si="26"/>
        <v>0</v>
      </c>
    </row>
    <row r="169" spans="1:39" ht="15.75" customHeight="1">
      <c r="A169" s="506" t="s">
        <v>427</v>
      </c>
      <c r="B169" s="506" t="s">
        <v>453</v>
      </c>
      <c r="C169" s="627" t="s">
        <v>454</v>
      </c>
      <c r="D169" s="324">
        <v>154</v>
      </c>
      <c r="E169" s="506">
        <v>52</v>
      </c>
      <c r="F169" s="506">
        <v>31</v>
      </c>
      <c r="G169" s="506">
        <v>21</v>
      </c>
      <c r="H169" s="506">
        <v>0</v>
      </c>
      <c r="I169" s="506">
        <v>0</v>
      </c>
      <c r="J169" s="506">
        <v>0</v>
      </c>
      <c r="K169" s="506">
        <v>0</v>
      </c>
      <c r="L169" s="506">
        <v>0</v>
      </c>
      <c r="M169" s="506">
        <v>0</v>
      </c>
      <c r="N169" s="506">
        <v>0</v>
      </c>
      <c r="O169" s="506">
        <v>52</v>
      </c>
      <c r="P169" s="506">
        <v>52</v>
      </c>
      <c r="Q169" s="506">
        <v>31</v>
      </c>
      <c r="R169" s="506">
        <v>21</v>
      </c>
      <c r="S169" s="506">
        <v>0</v>
      </c>
      <c r="T169" s="506">
        <v>0</v>
      </c>
      <c r="U169" s="506">
        <v>0</v>
      </c>
      <c r="V169" s="506">
        <v>0</v>
      </c>
      <c r="W169" s="506">
        <v>0</v>
      </c>
      <c r="X169" s="506">
        <v>0</v>
      </c>
      <c r="Y169" s="506">
        <v>52</v>
      </c>
      <c r="Z169" s="506">
        <v>0</v>
      </c>
      <c r="AA169" s="506">
        <v>0</v>
      </c>
      <c r="AB169" s="506">
        <v>0</v>
      </c>
      <c r="AC169" s="520"/>
      <c r="AD169" s="520"/>
      <c r="AE169" s="521">
        <f t="shared" si="18"/>
        <v>0</v>
      </c>
      <c r="AF169" s="521">
        <f t="shared" si="19"/>
        <v>0</v>
      </c>
      <c r="AG169" s="521">
        <f t="shared" si="20"/>
        <v>0</v>
      </c>
      <c r="AH169" s="521">
        <f t="shared" si="21"/>
        <v>0</v>
      </c>
      <c r="AI169" s="521">
        <f t="shared" si="22"/>
        <v>0</v>
      </c>
      <c r="AJ169" s="521">
        <f t="shared" si="23"/>
        <v>0</v>
      </c>
      <c r="AK169" s="521">
        <f t="shared" si="24"/>
        <v>0</v>
      </c>
      <c r="AL169" s="521">
        <f t="shared" si="25"/>
        <v>0</v>
      </c>
      <c r="AM169" s="521">
        <f t="shared" si="26"/>
        <v>0</v>
      </c>
    </row>
    <row r="170" spans="1:39" ht="15.75" customHeight="1">
      <c r="A170" s="505" t="s">
        <v>427</v>
      </c>
      <c r="B170" s="505" t="s">
        <v>455</v>
      </c>
      <c r="C170" s="626" t="s">
        <v>456</v>
      </c>
      <c r="D170" s="323">
        <v>155</v>
      </c>
      <c r="E170" s="505">
        <v>14</v>
      </c>
      <c r="F170" s="505">
        <v>8</v>
      </c>
      <c r="G170" s="505">
        <v>6</v>
      </c>
      <c r="H170" s="505">
        <v>0</v>
      </c>
      <c r="I170" s="505">
        <v>0</v>
      </c>
      <c r="J170" s="505">
        <v>0</v>
      </c>
      <c r="K170" s="505">
        <v>0</v>
      </c>
      <c r="L170" s="505">
        <v>0</v>
      </c>
      <c r="M170" s="505">
        <v>0</v>
      </c>
      <c r="N170" s="505">
        <v>0</v>
      </c>
      <c r="O170" s="505">
        <v>14</v>
      </c>
      <c r="P170" s="505">
        <v>14</v>
      </c>
      <c r="Q170" s="505">
        <v>8</v>
      </c>
      <c r="R170" s="505">
        <v>6</v>
      </c>
      <c r="S170" s="505">
        <v>0</v>
      </c>
      <c r="T170" s="505"/>
      <c r="U170" s="505"/>
      <c r="V170" s="505">
        <v>0</v>
      </c>
      <c r="W170" s="505"/>
      <c r="X170" s="505"/>
      <c r="Y170" s="505">
        <v>14</v>
      </c>
      <c r="Z170" s="505"/>
      <c r="AA170" s="505"/>
      <c r="AB170" s="505"/>
      <c r="AC170" s="520"/>
      <c r="AD170" s="520"/>
      <c r="AE170" s="521">
        <f t="shared" si="18"/>
        <v>0</v>
      </c>
      <c r="AF170" s="521">
        <f t="shared" si="19"/>
        <v>0</v>
      </c>
      <c r="AG170" s="521">
        <f t="shared" si="20"/>
        <v>0</v>
      </c>
      <c r="AH170" s="521">
        <f t="shared" si="21"/>
        <v>0</v>
      </c>
      <c r="AI170" s="521">
        <f t="shared" si="22"/>
        <v>0</v>
      </c>
      <c r="AJ170" s="521">
        <f t="shared" si="23"/>
        <v>0</v>
      </c>
      <c r="AK170" s="521">
        <f t="shared" si="24"/>
        <v>0</v>
      </c>
      <c r="AL170" s="521">
        <f t="shared" si="25"/>
        <v>0</v>
      </c>
      <c r="AM170" s="521">
        <f t="shared" si="26"/>
        <v>0</v>
      </c>
    </row>
    <row r="171" spans="1:39" ht="30.75" customHeight="1">
      <c r="A171" s="505" t="s">
        <v>427</v>
      </c>
      <c r="B171" s="505" t="s">
        <v>457</v>
      </c>
      <c r="C171" s="626" t="s">
        <v>458</v>
      </c>
      <c r="D171" s="324">
        <v>156</v>
      </c>
      <c r="E171" s="506">
        <v>91</v>
      </c>
      <c r="F171" s="506">
        <v>20</v>
      </c>
      <c r="G171" s="506">
        <v>71</v>
      </c>
      <c r="H171" s="506">
        <v>0</v>
      </c>
      <c r="I171" s="506">
        <v>0</v>
      </c>
      <c r="J171" s="506">
        <v>0</v>
      </c>
      <c r="K171" s="506">
        <v>0</v>
      </c>
      <c r="L171" s="506">
        <v>0</v>
      </c>
      <c r="M171" s="506">
        <v>0</v>
      </c>
      <c r="N171" s="506">
        <v>0</v>
      </c>
      <c r="O171" s="506">
        <v>91</v>
      </c>
      <c r="P171" s="506">
        <v>91</v>
      </c>
      <c r="Q171" s="506">
        <v>20</v>
      </c>
      <c r="R171" s="506">
        <v>71</v>
      </c>
      <c r="S171" s="506">
        <v>0</v>
      </c>
      <c r="T171" s="506">
        <v>0</v>
      </c>
      <c r="U171" s="506">
        <v>0</v>
      </c>
      <c r="V171" s="506">
        <v>0</v>
      </c>
      <c r="W171" s="506">
        <v>0</v>
      </c>
      <c r="X171" s="506">
        <v>0</v>
      </c>
      <c r="Y171" s="506">
        <v>91</v>
      </c>
      <c r="Z171" s="506">
        <v>0</v>
      </c>
      <c r="AA171" s="506">
        <v>0</v>
      </c>
      <c r="AB171" s="506">
        <v>0</v>
      </c>
      <c r="AC171" s="520"/>
      <c r="AD171" s="520"/>
      <c r="AE171" s="521">
        <f t="shared" si="18"/>
        <v>0</v>
      </c>
      <c r="AF171" s="521">
        <f t="shared" si="19"/>
        <v>0</v>
      </c>
      <c r="AG171" s="521">
        <f t="shared" si="20"/>
        <v>0</v>
      </c>
      <c r="AH171" s="521">
        <f t="shared" si="21"/>
        <v>0</v>
      </c>
      <c r="AI171" s="521">
        <f t="shared" si="22"/>
        <v>0</v>
      </c>
      <c r="AJ171" s="521">
        <f t="shared" si="23"/>
        <v>0</v>
      </c>
      <c r="AK171" s="521">
        <f t="shared" si="24"/>
        <v>0</v>
      </c>
      <c r="AL171" s="521">
        <f t="shared" si="25"/>
        <v>0</v>
      </c>
      <c r="AM171" s="521">
        <f t="shared" si="26"/>
        <v>0</v>
      </c>
    </row>
    <row r="172" spans="1:39" ht="15.75" customHeight="1">
      <c r="A172" s="505" t="s">
        <v>427</v>
      </c>
      <c r="B172" s="505" t="s">
        <v>459</v>
      </c>
      <c r="C172" s="626" t="s">
        <v>460</v>
      </c>
      <c r="D172" s="323">
        <v>157</v>
      </c>
      <c r="E172" s="505">
        <v>9</v>
      </c>
      <c r="F172" s="505">
        <v>7</v>
      </c>
      <c r="G172" s="505">
        <v>2</v>
      </c>
      <c r="H172" s="505">
        <v>0</v>
      </c>
      <c r="I172" s="505">
        <v>0</v>
      </c>
      <c r="J172" s="505">
        <v>0</v>
      </c>
      <c r="K172" s="505">
        <v>0</v>
      </c>
      <c r="L172" s="505">
        <v>0</v>
      </c>
      <c r="M172" s="505">
        <v>0</v>
      </c>
      <c r="N172" s="505">
        <v>0</v>
      </c>
      <c r="O172" s="505">
        <v>9</v>
      </c>
      <c r="P172" s="505">
        <v>9</v>
      </c>
      <c r="Q172" s="505">
        <v>7</v>
      </c>
      <c r="R172" s="505">
        <v>2</v>
      </c>
      <c r="S172" s="505">
        <v>0</v>
      </c>
      <c r="T172" s="505">
        <v>0</v>
      </c>
      <c r="U172" s="505">
        <v>0</v>
      </c>
      <c r="V172" s="505">
        <v>0</v>
      </c>
      <c r="W172" s="505"/>
      <c r="X172" s="505"/>
      <c r="Y172" s="505">
        <v>9</v>
      </c>
      <c r="Z172" s="505"/>
      <c r="AA172" s="505"/>
      <c r="AB172" s="505"/>
      <c r="AC172" s="520"/>
      <c r="AD172" s="520"/>
      <c r="AE172" s="521">
        <f t="shared" si="18"/>
        <v>0</v>
      </c>
      <c r="AF172" s="521">
        <f t="shared" si="19"/>
        <v>0</v>
      </c>
      <c r="AG172" s="521">
        <f t="shared" si="20"/>
        <v>0</v>
      </c>
      <c r="AH172" s="521">
        <f t="shared" si="21"/>
        <v>0</v>
      </c>
      <c r="AI172" s="521">
        <f t="shared" si="22"/>
        <v>0</v>
      </c>
      <c r="AJ172" s="521">
        <f t="shared" si="23"/>
        <v>0</v>
      </c>
      <c r="AK172" s="521">
        <f t="shared" si="24"/>
        <v>0</v>
      </c>
      <c r="AL172" s="521">
        <f t="shared" si="25"/>
        <v>0</v>
      </c>
      <c r="AM172" s="521">
        <f t="shared" si="26"/>
        <v>0</v>
      </c>
    </row>
    <row r="173" spans="1:39" ht="15.75" customHeight="1">
      <c r="A173" s="505" t="s">
        <v>427</v>
      </c>
      <c r="B173" s="505" t="s">
        <v>461</v>
      </c>
      <c r="C173" s="626" t="s">
        <v>462</v>
      </c>
      <c r="D173" s="324">
        <v>158</v>
      </c>
      <c r="E173" s="505">
        <v>15</v>
      </c>
      <c r="F173" s="505">
        <v>12</v>
      </c>
      <c r="G173" s="505">
        <v>3</v>
      </c>
      <c r="H173" s="505">
        <v>0</v>
      </c>
      <c r="I173" s="505">
        <v>0</v>
      </c>
      <c r="J173" s="505">
        <v>0</v>
      </c>
      <c r="K173" s="505">
        <v>0</v>
      </c>
      <c r="L173" s="505">
        <v>0</v>
      </c>
      <c r="M173" s="505">
        <v>0</v>
      </c>
      <c r="N173" s="505">
        <v>0</v>
      </c>
      <c r="O173" s="505">
        <v>15</v>
      </c>
      <c r="P173" s="505">
        <v>15</v>
      </c>
      <c r="Q173" s="505">
        <v>12</v>
      </c>
      <c r="R173" s="505">
        <v>3</v>
      </c>
      <c r="S173" s="505">
        <v>0</v>
      </c>
      <c r="T173" s="505">
        <v>0</v>
      </c>
      <c r="U173" s="505">
        <v>0</v>
      </c>
      <c r="V173" s="505">
        <v>0</v>
      </c>
      <c r="W173" s="505"/>
      <c r="X173" s="505"/>
      <c r="Y173" s="505">
        <v>15</v>
      </c>
      <c r="Z173" s="505"/>
      <c r="AA173" s="505"/>
      <c r="AB173" s="505"/>
      <c r="AC173" s="520"/>
      <c r="AD173" s="520"/>
      <c r="AE173" s="521">
        <f t="shared" si="18"/>
        <v>0</v>
      </c>
      <c r="AF173" s="521">
        <f t="shared" si="19"/>
        <v>0</v>
      </c>
      <c r="AG173" s="521">
        <f t="shared" si="20"/>
        <v>0</v>
      </c>
      <c r="AH173" s="521">
        <f t="shared" si="21"/>
        <v>0</v>
      </c>
      <c r="AI173" s="521">
        <f t="shared" si="22"/>
        <v>0</v>
      </c>
      <c r="AJ173" s="521">
        <f t="shared" si="23"/>
        <v>0</v>
      </c>
      <c r="AK173" s="521">
        <f t="shared" si="24"/>
        <v>0</v>
      </c>
      <c r="AL173" s="521">
        <f t="shared" si="25"/>
        <v>0</v>
      </c>
      <c r="AM173" s="521">
        <f t="shared" si="26"/>
        <v>0</v>
      </c>
    </row>
    <row r="174" spans="1:39" ht="15.75" customHeight="1">
      <c r="A174" s="506" t="s">
        <v>427</v>
      </c>
      <c r="B174" s="506" t="s">
        <v>463</v>
      </c>
      <c r="C174" s="627" t="s">
        <v>464</v>
      </c>
      <c r="D174" s="323">
        <v>159</v>
      </c>
      <c r="E174" s="506">
        <v>36</v>
      </c>
      <c r="F174" s="506">
        <v>33</v>
      </c>
      <c r="G174" s="506">
        <v>3</v>
      </c>
      <c r="H174" s="506">
        <v>36</v>
      </c>
      <c r="I174" s="506">
        <v>23</v>
      </c>
      <c r="J174" s="506">
        <v>23</v>
      </c>
      <c r="K174" s="506">
        <v>0</v>
      </c>
      <c r="L174" s="506">
        <v>13</v>
      </c>
      <c r="M174" s="506">
        <v>10</v>
      </c>
      <c r="N174" s="506">
        <v>3</v>
      </c>
      <c r="O174" s="506">
        <v>0</v>
      </c>
      <c r="P174" s="506">
        <v>0</v>
      </c>
      <c r="Q174" s="506">
        <v>0</v>
      </c>
      <c r="R174" s="506">
        <v>0</v>
      </c>
      <c r="S174" s="506">
        <v>0</v>
      </c>
      <c r="T174" s="506">
        <v>0</v>
      </c>
      <c r="U174" s="506">
        <v>0</v>
      </c>
      <c r="V174" s="506">
        <v>0</v>
      </c>
      <c r="W174" s="506">
        <v>0</v>
      </c>
      <c r="X174" s="506">
        <v>0</v>
      </c>
      <c r="Y174" s="506">
        <v>36</v>
      </c>
      <c r="Z174" s="506">
        <v>0</v>
      </c>
      <c r="AA174" s="506">
        <v>0</v>
      </c>
      <c r="AB174" s="506">
        <v>0</v>
      </c>
      <c r="AC174" s="520"/>
      <c r="AD174" s="520"/>
      <c r="AE174" s="521">
        <f t="shared" si="18"/>
        <v>0</v>
      </c>
      <c r="AF174" s="521">
        <f t="shared" si="19"/>
        <v>0</v>
      </c>
      <c r="AG174" s="521">
        <f t="shared" si="20"/>
        <v>0</v>
      </c>
      <c r="AH174" s="521">
        <f t="shared" si="21"/>
        <v>0</v>
      </c>
      <c r="AI174" s="521">
        <f t="shared" si="22"/>
        <v>0</v>
      </c>
      <c r="AJ174" s="521">
        <f t="shared" si="23"/>
        <v>0</v>
      </c>
      <c r="AK174" s="521">
        <f t="shared" si="24"/>
        <v>0</v>
      </c>
      <c r="AL174" s="521">
        <f t="shared" si="25"/>
        <v>0</v>
      </c>
      <c r="AM174" s="521">
        <f t="shared" si="26"/>
        <v>0</v>
      </c>
    </row>
    <row r="175" spans="1:39" s="507" customFormat="1" ht="15.75" customHeight="1">
      <c r="A175" s="505" t="s">
        <v>427</v>
      </c>
      <c r="B175" s="505" t="s">
        <v>465</v>
      </c>
      <c r="C175" s="626" t="s">
        <v>466</v>
      </c>
      <c r="D175" s="324">
        <v>160</v>
      </c>
      <c r="E175" s="506">
        <v>783</v>
      </c>
      <c r="F175" s="506">
        <v>769</v>
      </c>
      <c r="G175" s="506">
        <v>14</v>
      </c>
      <c r="H175" s="506">
        <v>0</v>
      </c>
      <c r="I175" s="506">
        <v>0</v>
      </c>
      <c r="J175" s="506">
        <v>0</v>
      </c>
      <c r="K175" s="506">
        <v>0</v>
      </c>
      <c r="L175" s="506">
        <v>0</v>
      </c>
      <c r="M175" s="506">
        <v>0</v>
      </c>
      <c r="N175" s="506">
        <v>0</v>
      </c>
      <c r="O175" s="506">
        <v>783</v>
      </c>
      <c r="P175" s="506">
        <v>55</v>
      </c>
      <c r="Q175" s="506">
        <v>50</v>
      </c>
      <c r="R175" s="506">
        <v>5</v>
      </c>
      <c r="S175" s="506">
        <v>728</v>
      </c>
      <c r="T175" s="506">
        <v>719</v>
      </c>
      <c r="U175" s="506">
        <v>9</v>
      </c>
      <c r="V175" s="506">
        <v>0</v>
      </c>
      <c r="W175" s="506">
        <v>0</v>
      </c>
      <c r="X175" s="506">
        <v>0</v>
      </c>
      <c r="Y175" s="506">
        <v>783</v>
      </c>
      <c r="Z175" s="506">
        <v>0</v>
      </c>
      <c r="AA175" s="506">
        <v>0</v>
      </c>
      <c r="AB175" s="506">
        <v>0</v>
      </c>
      <c r="AC175" s="520"/>
      <c r="AD175" s="520"/>
      <c r="AE175" s="521">
        <f t="shared" si="18"/>
        <v>0</v>
      </c>
      <c r="AF175" s="521">
        <f t="shared" si="19"/>
        <v>0</v>
      </c>
      <c r="AG175" s="521">
        <f t="shared" si="20"/>
        <v>0</v>
      </c>
      <c r="AH175" s="521">
        <f t="shared" si="21"/>
        <v>0</v>
      </c>
      <c r="AI175" s="521">
        <f t="shared" si="22"/>
        <v>0</v>
      </c>
      <c r="AJ175" s="521">
        <f t="shared" si="23"/>
        <v>0</v>
      </c>
      <c r="AK175" s="521">
        <f t="shared" si="24"/>
        <v>0</v>
      </c>
      <c r="AL175" s="521">
        <f t="shared" si="25"/>
        <v>0</v>
      </c>
      <c r="AM175" s="521">
        <f t="shared" si="26"/>
        <v>0</v>
      </c>
    </row>
    <row r="176" spans="1:39" ht="15.75" customHeight="1">
      <c r="A176" s="505" t="s">
        <v>427</v>
      </c>
      <c r="B176" s="505" t="s">
        <v>461</v>
      </c>
      <c r="C176" s="626" t="s">
        <v>467</v>
      </c>
      <c r="D176" s="323">
        <v>161</v>
      </c>
      <c r="E176" s="506">
        <v>421</v>
      </c>
      <c r="F176" s="506">
        <v>392</v>
      </c>
      <c r="G176" s="506">
        <v>29</v>
      </c>
      <c r="H176" s="506">
        <v>0</v>
      </c>
      <c r="I176" s="506">
        <v>0</v>
      </c>
      <c r="J176" s="506">
        <v>0</v>
      </c>
      <c r="K176" s="506">
        <v>0</v>
      </c>
      <c r="L176" s="506">
        <v>0</v>
      </c>
      <c r="M176" s="506">
        <v>0</v>
      </c>
      <c r="N176" s="506">
        <v>0</v>
      </c>
      <c r="O176" s="506">
        <v>421</v>
      </c>
      <c r="P176" s="506">
        <v>421</v>
      </c>
      <c r="Q176" s="506">
        <v>392</v>
      </c>
      <c r="R176" s="506">
        <v>29</v>
      </c>
      <c r="S176" s="506">
        <v>0</v>
      </c>
      <c r="T176" s="506">
        <v>0</v>
      </c>
      <c r="U176" s="506">
        <v>0</v>
      </c>
      <c r="V176" s="506">
        <v>0</v>
      </c>
      <c r="W176" s="506">
        <v>0</v>
      </c>
      <c r="X176" s="506">
        <v>0</v>
      </c>
      <c r="Y176" s="506">
        <v>421</v>
      </c>
      <c r="Z176" s="506">
        <v>0</v>
      </c>
      <c r="AA176" s="506">
        <v>0</v>
      </c>
      <c r="AB176" s="506">
        <v>0</v>
      </c>
      <c r="AC176" s="520"/>
      <c r="AD176" s="520"/>
      <c r="AE176" s="521">
        <f t="shared" si="18"/>
        <v>0</v>
      </c>
      <c r="AF176" s="521">
        <f t="shared" si="19"/>
        <v>0</v>
      </c>
      <c r="AG176" s="521">
        <f t="shared" si="20"/>
        <v>0</v>
      </c>
      <c r="AH176" s="521">
        <f t="shared" si="21"/>
        <v>0</v>
      </c>
      <c r="AI176" s="521">
        <f t="shared" si="22"/>
        <v>0</v>
      </c>
      <c r="AJ176" s="521">
        <f t="shared" si="23"/>
        <v>0</v>
      </c>
      <c r="AK176" s="521">
        <f t="shared" si="24"/>
        <v>0</v>
      </c>
      <c r="AL176" s="521">
        <f t="shared" si="25"/>
        <v>0</v>
      </c>
      <c r="AM176" s="521">
        <f t="shared" si="26"/>
        <v>0</v>
      </c>
    </row>
    <row r="177" spans="1:39" ht="15.75" customHeight="1">
      <c r="A177" s="321" t="s">
        <v>468</v>
      </c>
      <c r="B177" s="321"/>
      <c r="C177" s="625"/>
      <c r="D177" s="322">
        <v>162</v>
      </c>
      <c r="E177" s="628">
        <v>1619</v>
      </c>
      <c r="F177" s="628">
        <v>1035</v>
      </c>
      <c r="G177" s="628">
        <v>584</v>
      </c>
      <c r="H177" s="628">
        <v>349</v>
      </c>
      <c r="I177" s="628">
        <v>47</v>
      </c>
      <c r="J177" s="628">
        <v>36</v>
      </c>
      <c r="K177" s="628">
        <v>11</v>
      </c>
      <c r="L177" s="628">
        <v>302</v>
      </c>
      <c r="M177" s="628">
        <v>202</v>
      </c>
      <c r="N177" s="628">
        <v>100</v>
      </c>
      <c r="O177" s="628">
        <v>1259</v>
      </c>
      <c r="P177" s="628">
        <v>964</v>
      </c>
      <c r="Q177" s="628">
        <v>534</v>
      </c>
      <c r="R177" s="628">
        <v>430</v>
      </c>
      <c r="S177" s="628">
        <v>295</v>
      </c>
      <c r="T177" s="628">
        <v>262</v>
      </c>
      <c r="U177" s="628">
        <v>33</v>
      </c>
      <c r="V177" s="628">
        <v>11</v>
      </c>
      <c r="W177" s="628">
        <v>1</v>
      </c>
      <c r="X177" s="628">
        <v>10</v>
      </c>
      <c r="Y177" s="628">
        <v>1608</v>
      </c>
      <c r="Z177" s="628">
        <v>0</v>
      </c>
      <c r="AA177" s="628">
        <v>0</v>
      </c>
      <c r="AB177" s="628">
        <v>11</v>
      </c>
      <c r="AC177" s="518"/>
      <c r="AD177" s="518"/>
      <c r="AE177" s="521">
        <f t="shared" si="18"/>
        <v>0</v>
      </c>
      <c r="AF177" s="521">
        <f t="shared" si="19"/>
        <v>0</v>
      </c>
      <c r="AG177" s="521">
        <f t="shared" si="20"/>
        <v>0</v>
      </c>
      <c r="AH177" s="521">
        <f t="shared" si="21"/>
        <v>0</v>
      </c>
      <c r="AI177" s="521">
        <f t="shared" si="22"/>
        <v>0</v>
      </c>
      <c r="AJ177" s="521">
        <f t="shared" si="23"/>
        <v>0</v>
      </c>
      <c r="AK177" s="521">
        <f t="shared" si="24"/>
        <v>0</v>
      </c>
      <c r="AL177" s="521">
        <f t="shared" si="25"/>
        <v>0</v>
      </c>
      <c r="AM177" s="521">
        <f t="shared" si="26"/>
        <v>0</v>
      </c>
    </row>
    <row r="178" spans="1:39" ht="15.75" customHeight="1">
      <c r="A178" s="506" t="s">
        <v>469</v>
      </c>
      <c r="B178" s="506" t="s">
        <v>470</v>
      </c>
      <c r="C178" s="627" t="s">
        <v>471</v>
      </c>
      <c r="D178" s="323">
        <v>163</v>
      </c>
      <c r="E178" s="506">
        <v>37</v>
      </c>
      <c r="F178" s="506">
        <v>25</v>
      </c>
      <c r="G178" s="506">
        <v>12</v>
      </c>
      <c r="H178" s="506">
        <v>37</v>
      </c>
      <c r="I178" s="506">
        <v>6</v>
      </c>
      <c r="J178" s="506">
        <v>5</v>
      </c>
      <c r="K178" s="506">
        <v>1</v>
      </c>
      <c r="L178" s="506">
        <v>31</v>
      </c>
      <c r="M178" s="506">
        <v>20</v>
      </c>
      <c r="N178" s="506">
        <v>11</v>
      </c>
      <c r="O178" s="506">
        <v>0</v>
      </c>
      <c r="P178" s="506">
        <v>0</v>
      </c>
      <c r="Q178" s="506">
        <v>0</v>
      </c>
      <c r="R178" s="506">
        <v>0</v>
      </c>
      <c r="S178" s="506">
        <v>0</v>
      </c>
      <c r="T178" s="506">
        <v>0</v>
      </c>
      <c r="U178" s="506">
        <v>0</v>
      </c>
      <c r="V178" s="506">
        <v>0</v>
      </c>
      <c r="W178" s="506">
        <v>0</v>
      </c>
      <c r="X178" s="506">
        <v>0</v>
      </c>
      <c r="Y178" s="506">
        <v>37</v>
      </c>
      <c r="Z178" s="506">
        <v>0</v>
      </c>
      <c r="AA178" s="506">
        <v>0</v>
      </c>
      <c r="AB178" s="506">
        <v>0</v>
      </c>
      <c r="AC178" s="520"/>
      <c r="AD178" s="520"/>
      <c r="AE178" s="521">
        <f t="shared" si="18"/>
        <v>0</v>
      </c>
      <c r="AF178" s="521">
        <f t="shared" si="19"/>
        <v>0</v>
      </c>
      <c r="AG178" s="521">
        <f t="shared" si="20"/>
        <v>0</v>
      </c>
      <c r="AH178" s="521">
        <f t="shared" si="21"/>
        <v>0</v>
      </c>
      <c r="AI178" s="521">
        <f t="shared" si="22"/>
        <v>0</v>
      </c>
      <c r="AJ178" s="521">
        <f t="shared" si="23"/>
        <v>0</v>
      </c>
      <c r="AK178" s="521">
        <f t="shared" si="24"/>
        <v>0</v>
      </c>
      <c r="AL178" s="521">
        <f t="shared" si="25"/>
        <v>0</v>
      </c>
      <c r="AM178" s="521">
        <f t="shared" si="26"/>
        <v>0</v>
      </c>
    </row>
    <row r="179" spans="1:39" ht="15.75" customHeight="1">
      <c r="A179" s="505" t="s">
        <v>469</v>
      </c>
      <c r="B179" s="505" t="s">
        <v>472</v>
      </c>
      <c r="C179" s="626" t="s">
        <v>473</v>
      </c>
      <c r="D179" s="324">
        <v>164</v>
      </c>
      <c r="E179" s="506">
        <v>89</v>
      </c>
      <c r="F179" s="506">
        <v>60</v>
      </c>
      <c r="G179" s="506">
        <v>29</v>
      </c>
      <c r="H179" s="506">
        <v>89</v>
      </c>
      <c r="I179" s="506">
        <v>15</v>
      </c>
      <c r="J179" s="506">
        <v>10</v>
      </c>
      <c r="K179" s="506">
        <v>5</v>
      </c>
      <c r="L179" s="506">
        <v>74</v>
      </c>
      <c r="M179" s="506">
        <v>50</v>
      </c>
      <c r="N179" s="506">
        <v>24</v>
      </c>
      <c r="O179" s="506">
        <v>0</v>
      </c>
      <c r="P179" s="506">
        <v>0</v>
      </c>
      <c r="Q179" s="506">
        <v>0</v>
      </c>
      <c r="R179" s="506">
        <v>0</v>
      </c>
      <c r="S179" s="506">
        <v>0</v>
      </c>
      <c r="T179" s="506">
        <v>0</v>
      </c>
      <c r="U179" s="506">
        <v>0</v>
      </c>
      <c r="V179" s="506">
        <v>0</v>
      </c>
      <c r="W179" s="506">
        <v>0</v>
      </c>
      <c r="X179" s="506">
        <v>0</v>
      </c>
      <c r="Y179" s="506">
        <v>89</v>
      </c>
      <c r="Z179" s="506">
        <v>0</v>
      </c>
      <c r="AA179" s="506">
        <v>0</v>
      </c>
      <c r="AB179" s="506">
        <v>0</v>
      </c>
      <c r="AC179" s="520"/>
      <c r="AD179" s="520"/>
      <c r="AE179" s="521">
        <f t="shared" si="18"/>
        <v>0</v>
      </c>
      <c r="AF179" s="521">
        <f t="shared" si="19"/>
        <v>0</v>
      </c>
      <c r="AG179" s="521">
        <f t="shared" si="20"/>
        <v>0</v>
      </c>
      <c r="AH179" s="521">
        <f t="shared" si="21"/>
        <v>0</v>
      </c>
      <c r="AI179" s="521">
        <f t="shared" si="22"/>
        <v>0</v>
      </c>
      <c r="AJ179" s="521">
        <f t="shared" si="23"/>
        <v>0</v>
      </c>
      <c r="AK179" s="521">
        <f t="shared" si="24"/>
        <v>0</v>
      </c>
      <c r="AL179" s="521">
        <f t="shared" si="25"/>
        <v>0</v>
      </c>
      <c r="AM179" s="521">
        <f t="shared" si="26"/>
        <v>0</v>
      </c>
    </row>
    <row r="180" spans="1:39" ht="15.75" customHeight="1">
      <c r="A180" s="505" t="s">
        <v>469</v>
      </c>
      <c r="B180" s="505" t="s">
        <v>474</v>
      </c>
      <c r="C180" s="626" t="s">
        <v>475</v>
      </c>
      <c r="D180" s="323">
        <v>165</v>
      </c>
      <c r="E180" s="506">
        <v>53</v>
      </c>
      <c r="F180" s="506">
        <v>19</v>
      </c>
      <c r="G180" s="506">
        <v>34</v>
      </c>
      <c r="H180" s="506">
        <v>0</v>
      </c>
      <c r="I180" s="506">
        <v>0</v>
      </c>
      <c r="J180" s="506">
        <v>0</v>
      </c>
      <c r="K180" s="506">
        <v>0</v>
      </c>
      <c r="L180" s="506">
        <v>0</v>
      </c>
      <c r="M180" s="506">
        <v>0</v>
      </c>
      <c r="N180" s="506">
        <v>0</v>
      </c>
      <c r="O180" s="506">
        <v>53</v>
      </c>
      <c r="P180" s="506">
        <v>53</v>
      </c>
      <c r="Q180" s="506">
        <v>19</v>
      </c>
      <c r="R180" s="506">
        <v>34</v>
      </c>
      <c r="S180" s="506">
        <v>0</v>
      </c>
      <c r="T180" s="506">
        <v>0</v>
      </c>
      <c r="U180" s="506">
        <v>0</v>
      </c>
      <c r="V180" s="506">
        <v>0</v>
      </c>
      <c r="W180" s="506">
        <v>0</v>
      </c>
      <c r="X180" s="506">
        <v>0</v>
      </c>
      <c r="Y180" s="506">
        <v>53</v>
      </c>
      <c r="Z180" s="506">
        <v>0</v>
      </c>
      <c r="AA180" s="506">
        <v>0</v>
      </c>
      <c r="AB180" s="506">
        <v>0</v>
      </c>
      <c r="AC180" s="520"/>
      <c r="AD180" s="520"/>
      <c r="AE180" s="521">
        <f t="shared" si="18"/>
        <v>0</v>
      </c>
      <c r="AF180" s="521">
        <f t="shared" si="19"/>
        <v>0</v>
      </c>
      <c r="AG180" s="521">
        <f t="shared" si="20"/>
        <v>0</v>
      </c>
      <c r="AH180" s="521">
        <f t="shared" si="21"/>
        <v>0</v>
      </c>
      <c r="AI180" s="521">
        <f t="shared" si="22"/>
        <v>0</v>
      </c>
      <c r="AJ180" s="521">
        <f t="shared" si="23"/>
        <v>0</v>
      </c>
      <c r="AK180" s="521">
        <f t="shared" si="24"/>
        <v>0</v>
      </c>
      <c r="AL180" s="521">
        <f t="shared" si="25"/>
        <v>0</v>
      </c>
      <c r="AM180" s="521">
        <f t="shared" si="26"/>
        <v>0</v>
      </c>
    </row>
    <row r="181" spans="1:39" ht="15.75" customHeight="1">
      <c r="A181" s="506" t="s">
        <v>469</v>
      </c>
      <c r="B181" s="506" t="s">
        <v>476</v>
      </c>
      <c r="C181" s="627" t="s">
        <v>477</v>
      </c>
      <c r="D181" s="324">
        <v>166</v>
      </c>
      <c r="E181" s="506">
        <v>136</v>
      </c>
      <c r="F181" s="506">
        <v>96</v>
      </c>
      <c r="G181" s="506">
        <v>40</v>
      </c>
      <c r="H181" s="506">
        <v>0</v>
      </c>
      <c r="I181" s="506">
        <v>0</v>
      </c>
      <c r="J181" s="506">
        <v>0</v>
      </c>
      <c r="K181" s="506">
        <v>0</v>
      </c>
      <c r="L181" s="506">
        <v>0</v>
      </c>
      <c r="M181" s="506">
        <v>0</v>
      </c>
      <c r="N181" s="506">
        <v>0</v>
      </c>
      <c r="O181" s="506">
        <v>136</v>
      </c>
      <c r="P181" s="506">
        <v>136</v>
      </c>
      <c r="Q181" s="506">
        <v>96</v>
      </c>
      <c r="R181" s="506">
        <v>40</v>
      </c>
      <c r="S181" s="506">
        <v>0</v>
      </c>
      <c r="T181" s="506">
        <v>0</v>
      </c>
      <c r="U181" s="506">
        <v>0</v>
      </c>
      <c r="V181" s="506">
        <v>0</v>
      </c>
      <c r="W181" s="506">
        <v>0</v>
      </c>
      <c r="X181" s="506">
        <v>0</v>
      </c>
      <c r="Y181" s="506">
        <v>136</v>
      </c>
      <c r="Z181" s="506">
        <v>0</v>
      </c>
      <c r="AA181" s="506">
        <v>0</v>
      </c>
      <c r="AB181" s="506">
        <v>0</v>
      </c>
      <c r="AC181" s="520"/>
      <c r="AD181" s="520"/>
      <c r="AE181" s="521">
        <f t="shared" si="18"/>
        <v>0</v>
      </c>
      <c r="AF181" s="521">
        <f t="shared" si="19"/>
        <v>0</v>
      </c>
      <c r="AG181" s="521">
        <f t="shared" si="20"/>
        <v>0</v>
      </c>
      <c r="AH181" s="521">
        <f t="shared" si="21"/>
        <v>0</v>
      </c>
      <c r="AI181" s="521">
        <f t="shared" si="22"/>
        <v>0</v>
      </c>
      <c r="AJ181" s="521">
        <f t="shared" si="23"/>
        <v>0</v>
      </c>
      <c r="AK181" s="521">
        <f t="shared" si="24"/>
        <v>0</v>
      </c>
      <c r="AL181" s="521">
        <f t="shared" si="25"/>
        <v>0</v>
      </c>
      <c r="AM181" s="521">
        <f t="shared" si="26"/>
        <v>0</v>
      </c>
    </row>
    <row r="182" spans="1:39" ht="15.75" customHeight="1">
      <c r="A182" s="506" t="s">
        <v>469</v>
      </c>
      <c r="B182" s="506" t="s">
        <v>478</v>
      </c>
      <c r="C182" s="627" t="s">
        <v>479</v>
      </c>
      <c r="D182" s="323">
        <v>167</v>
      </c>
      <c r="E182" s="506">
        <v>205</v>
      </c>
      <c r="F182" s="506">
        <v>161</v>
      </c>
      <c r="G182" s="506">
        <v>44</v>
      </c>
      <c r="H182" s="506">
        <v>0</v>
      </c>
      <c r="I182" s="506">
        <v>0</v>
      </c>
      <c r="J182" s="506">
        <v>0</v>
      </c>
      <c r="K182" s="506">
        <v>0</v>
      </c>
      <c r="L182" s="506">
        <v>0</v>
      </c>
      <c r="M182" s="506">
        <v>0</v>
      </c>
      <c r="N182" s="506">
        <v>0</v>
      </c>
      <c r="O182" s="506">
        <v>205</v>
      </c>
      <c r="P182" s="506">
        <v>114</v>
      </c>
      <c r="Q182" s="506">
        <v>84</v>
      </c>
      <c r="R182" s="506">
        <v>30</v>
      </c>
      <c r="S182" s="506">
        <v>91</v>
      </c>
      <c r="T182" s="506">
        <v>77</v>
      </c>
      <c r="U182" s="506">
        <v>14</v>
      </c>
      <c r="V182" s="506">
        <v>0</v>
      </c>
      <c r="W182" s="506">
        <v>0</v>
      </c>
      <c r="X182" s="506">
        <v>0</v>
      </c>
      <c r="Y182" s="506">
        <v>205</v>
      </c>
      <c r="Z182" s="506">
        <v>0</v>
      </c>
      <c r="AA182" s="506">
        <v>0</v>
      </c>
      <c r="AB182" s="506">
        <v>0</v>
      </c>
      <c r="AC182" s="520"/>
      <c r="AD182" s="520"/>
      <c r="AE182" s="521">
        <f t="shared" si="18"/>
        <v>0</v>
      </c>
      <c r="AF182" s="521">
        <f t="shared" si="19"/>
        <v>0</v>
      </c>
      <c r="AG182" s="521">
        <f t="shared" si="20"/>
        <v>0</v>
      </c>
      <c r="AH182" s="521">
        <f t="shared" si="21"/>
        <v>0</v>
      </c>
      <c r="AI182" s="521">
        <f t="shared" si="22"/>
        <v>0</v>
      </c>
      <c r="AJ182" s="521">
        <f t="shared" si="23"/>
        <v>0</v>
      </c>
      <c r="AK182" s="521">
        <f t="shared" si="24"/>
        <v>0</v>
      </c>
      <c r="AL182" s="521">
        <f t="shared" si="25"/>
        <v>0</v>
      </c>
      <c r="AM182" s="521">
        <f t="shared" si="26"/>
        <v>0</v>
      </c>
    </row>
    <row r="183" spans="1:39" ht="15.75" customHeight="1">
      <c r="A183" s="506" t="s">
        <v>469</v>
      </c>
      <c r="B183" s="506" t="s">
        <v>480</v>
      </c>
      <c r="C183" s="627" t="s">
        <v>481</v>
      </c>
      <c r="D183" s="324">
        <v>168</v>
      </c>
      <c r="E183" s="506">
        <v>213</v>
      </c>
      <c r="F183" s="506">
        <v>143</v>
      </c>
      <c r="G183" s="506">
        <v>70</v>
      </c>
      <c r="H183" s="506">
        <v>213</v>
      </c>
      <c r="I183" s="506">
        <v>16</v>
      </c>
      <c r="J183" s="506">
        <v>11</v>
      </c>
      <c r="K183" s="506">
        <v>5</v>
      </c>
      <c r="L183" s="506">
        <v>197</v>
      </c>
      <c r="M183" s="506">
        <v>132</v>
      </c>
      <c r="N183" s="506">
        <v>65</v>
      </c>
      <c r="O183" s="506">
        <v>0</v>
      </c>
      <c r="P183" s="506">
        <v>0</v>
      </c>
      <c r="Q183" s="506">
        <v>0</v>
      </c>
      <c r="R183" s="506">
        <v>0</v>
      </c>
      <c r="S183" s="506">
        <v>0</v>
      </c>
      <c r="T183" s="506">
        <v>0</v>
      </c>
      <c r="U183" s="506">
        <v>0</v>
      </c>
      <c r="V183" s="506">
        <v>0</v>
      </c>
      <c r="W183" s="506">
        <v>0</v>
      </c>
      <c r="X183" s="506">
        <v>0</v>
      </c>
      <c r="Y183" s="506">
        <v>213</v>
      </c>
      <c r="Z183" s="506">
        <v>0</v>
      </c>
      <c r="AA183" s="506">
        <v>0</v>
      </c>
      <c r="AB183" s="506">
        <v>0</v>
      </c>
      <c r="AC183" s="520"/>
      <c r="AD183" s="520"/>
      <c r="AE183" s="521">
        <f t="shared" si="18"/>
        <v>0</v>
      </c>
      <c r="AF183" s="521">
        <f t="shared" si="19"/>
        <v>0</v>
      </c>
      <c r="AG183" s="521">
        <f t="shared" si="20"/>
        <v>0</v>
      </c>
      <c r="AH183" s="521">
        <f t="shared" si="21"/>
        <v>0</v>
      </c>
      <c r="AI183" s="521">
        <f t="shared" si="22"/>
        <v>0</v>
      </c>
      <c r="AJ183" s="521">
        <f t="shared" si="23"/>
        <v>0</v>
      </c>
      <c r="AK183" s="521">
        <f t="shared" si="24"/>
        <v>0</v>
      </c>
      <c r="AL183" s="521">
        <f t="shared" si="25"/>
        <v>0</v>
      </c>
      <c r="AM183" s="521">
        <f t="shared" si="26"/>
        <v>0</v>
      </c>
    </row>
    <row r="184" spans="1:39" ht="15.75" customHeight="1">
      <c r="A184" s="505" t="s">
        <v>469</v>
      </c>
      <c r="B184" s="505" t="s">
        <v>482</v>
      </c>
      <c r="C184" s="626" t="s">
        <v>483</v>
      </c>
      <c r="D184" s="323">
        <v>169</v>
      </c>
      <c r="E184" s="506">
        <v>102</v>
      </c>
      <c r="F184" s="506">
        <v>102</v>
      </c>
      <c r="G184" s="506">
        <v>0</v>
      </c>
      <c r="H184" s="506">
        <v>0</v>
      </c>
      <c r="I184" s="506">
        <v>0</v>
      </c>
      <c r="J184" s="506">
        <v>0</v>
      </c>
      <c r="K184" s="506">
        <v>0</v>
      </c>
      <c r="L184" s="506">
        <v>0</v>
      </c>
      <c r="M184" s="506">
        <v>0</v>
      </c>
      <c r="N184" s="506">
        <v>0</v>
      </c>
      <c r="O184" s="506">
        <v>102</v>
      </c>
      <c r="P184" s="506">
        <v>15</v>
      </c>
      <c r="Q184" s="506">
        <v>15</v>
      </c>
      <c r="R184" s="506">
        <v>0</v>
      </c>
      <c r="S184" s="506">
        <v>87</v>
      </c>
      <c r="T184" s="506">
        <v>87</v>
      </c>
      <c r="U184" s="506">
        <v>0</v>
      </c>
      <c r="V184" s="506">
        <v>0</v>
      </c>
      <c r="W184" s="506">
        <v>0</v>
      </c>
      <c r="X184" s="506">
        <v>0</v>
      </c>
      <c r="Y184" s="506">
        <v>102</v>
      </c>
      <c r="Z184" s="506">
        <v>0</v>
      </c>
      <c r="AA184" s="506">
        <v>0</v>
      </c>
      <c r="AB184" s="506">
        <v>0</v>
      </c>
      <c r="AC184" s="520"/>
      <c r="AD184" s="520"/>
      <c r="AE184" s="521">
        <f t="shared" si="18"/>
        <v>0</v>
      </c>
      <c r="AF184" s="521">
        <f t="shared" si="19"/>
        <v>0</v>
      </c>
      <c r="AG184" s="521">
        <f t="shared" si="20"/>
        <v>0</v>
      </c>
      <c r="AH184" s="521">
        <f t="shared" si="21"/>
        <v>0</v>
      </c>
      <c r="AI184" s="521">
        <f t="shared" si="22"/>
        <v>0</v>
      </c>
      <c r="AJ184" s="521">
        <f t="shared" si="23"/>
        <v>0</v>
      </c>
      <c r="AK184" s="521">
        <f t="shared" si="24"/>
        <v>0</v>
      </c>
      <c r="AL184" s="521">
        <f t="shared" si="25"/>
        <v>0</v>
      </c>
      <c r="AM184" s="521">
        <f t="shared" si="26"/>
        <v>0</v>
      </c>
    </row>
    <row r="185" spans="1:39" ht="15.75" customHeight="1">
      <c r="A185" s="506" t="s">
        <v>469</v>
      </c>
      <c r="B185" s="506" t="s">
        <v>484</v>
      </c>
      <c r="C185" s="627" t="s">
        <v>485</v>
      </c>
      <c r="D185" s="324">
        <v>170</v>
      </c>
      <c r="E185" s="506">
        <v>23</v>
      </c>
      <c r="F185" s="506">
        <v>19</v>
      </c>
      <c r="G185" s="506">
        <v>4</v>
      </c>
      <c r="H185" s="506">
        <v>0</v>
      </c>
      <c r="I185" s="506">
        <v>0</v>
      </c>
      <c r="J185" s="506">
        <v>0</v>
      </c>
      <c r="K185" s="506">
        <v>0</v>
      </c>
      <c r="L185" s="506">
        <v>0</v>
      </c>
      <c r="M185" s="506">
        <v>0</v>
      </c>
      <c r="N185" s="506">
        <v>0</v>
      </c>
      <c r="O185" s="506">
        <v>23</v>
      </c>
      <c r="P185" s="506">
        <v>0</v>
      </c>
      <c r="Q185" s="506">
        <v>0</v>
      </c>
      <c r="R185" s="506">
        <v>0</v>
      </c>
      <c r="S185" s="506">
        <v>23</v>
      </c>
      <c r="T185" s="506">
        <v>19</v>
      </c>
      <c r="U185" s="506">
        <v>4</v>
      </c>
      <c r="V185" s="506">
        <v>0</v>
      </c>
      <c r="W185" s="506">
        <v>0</v>
      </c>
      <c r="X185" s="506">
        <v>0</v>
      </c>
      <c r="Y185" s="506">
        <v>23</v>
      </c>
      <c r="Z185" s="506">
        <v>0</v>
      </c>
      <c r="AA185" s="506">
        <v>0</v>
      </c>
      <c r="AB185" s="506">
        <v>0</v>
      </c>
      <c r="AC185" s="520"/>
      <c r="AD185" s="520"/>
      <c r="AE185" s="521">
        <f t="shared" si="18"/>
        <v>0</v>
      </c>
      <c r="AF185" s="521">
        <f t="shared" si="19"/>
        <v>0</v>
      </c>
      <c r="AG185" s="521">
        <f t="shared" si="20"/>
        <v>0</v>
      </c>
      <c r="AH185" s="521">
        <f t="shared" si="21"/>
        <v>0</v>
      </c>
      <c r="AI185" s="521">
        <f t="shared" si="22"/>
        <v>0</v>
      </c>
      <c r="AJ185" s="521">
        <f t="shared" si="23"/>
        <v>0</v>
      </c>
      <c r="AK185" s="521">
        <f t="shared" si="24"/>
        <v>0</v>
      </c>
      <c r="AL185" s="521">
        <f t="shared" si="25"/>
        <v>0</v>
      </c>
      <c r="AM185" s="521">
        <f t="shared" si="26"/>
        <v>0</v>
      </c>
    </row>
    <row r="186" spans="1:39" ht="15.75" customHeight="1">
      <c r="A186" s="505" t="s">
        <v>469</v>
      </c>
      <c r="B186" s="505" t="s">
        <v>486</v>
      </c>
      <c r="C186" s="626" t="s">
        <v>487</v>
      </c>
      <c r="D186" s="323">
        <v>171</v>
      </c>
      <c r="E186" s="505">
        <v>45</v>
      </c>
      <c r="F186" s="505">
        <v>30</v>
      </c>
      <c r="G186" s="505">
        <v>15</v>
      </c>
      <c r="H186" s="505">
        <v>0</v>
      </c>
      <c r="I186" s="505">
        <v>0</v>
      </c>
      <c r="J186" s="505">
        <v>0</v>
      </c>
      <c r="K186" s="505">
        <v>0</v>
      </c>
      <c r="L186" s="505">
        <v>0</v>
      </c>
      <c r="M186" s="505">
        <v>0</v>
      </c>
      <c r="N186" s="505">
        <v>0</v>
      </c>
      <c r="O186" s="505">
        <v>45</v>
      </c>
      <c r="P186" s="505">
        <v>45</v>
      </c>
      <c r="Q186" s="505">
        <v>30</v>
      </c>
      <c r="R186" s="505">
        <v>15</v>
      </c>
      <c r="S186" s="505">
        <v>0</v>
      </c>
      <c r="T186" s="505">
        <v>0</v>
      </c>
      <c r="U186" s="505">
        <v>0</v>
      </c>
      <c r="V186" s="505">
        <v>0</v>
      </c>
      <c r="W186" s="505"/>
      <c r="X186" s="505"/>
      <c r="Y186" s="505">
        <v>45</v>
      </c>
      <c r="Z186" s="505"/>
      <c r="AA186" s="505"/>
      <c r="AB186" s="505"/>
      <c r="AC186" s="520"/>
      <c r="AD186" s="520"/>
      <c r="AE186" s="521">
        <f t="shared" si="18"/>
        <v>0</v>
      </c>
      <c r="AF186" s="521">
        <f t="shared" si="19"/>
        <v>0</v>
      </c>
      <c r="AG186" s="521">
        <f t="shared" si="20"/>
        <v>0</v>
      </c>
      <c r="AH186" s="521">
        <f t="shared" si="21"/>
        <v>0</v>
      </c>
      <c r="AI186" s="521">
        <f t="shared" si="22"/>
        <v>0</v>
      </c>
      <c r="AJ186" s="521">
        <f t="shared" si="23"/>
        <v>0</v>
      </c>
      <c r="AK186" s="521">
        <f t="shared" si="24"/>
        <v>0</v>
      </c>
      <c r="AL186" s="521">
        <f t="shared" si="25"/>
        <v>0</v>
      </c>
      <c r="AM186" s="521">
        <f t="shared" si="26"/>
        <v>0</v>
      </c>
    </row>
    <row r="187" spans="1:39" ht="30" customHeight="1">
      <c r="A187" s="506" t="s">
        <v>469</v>
      </c>
      <c r="B187" s="506" t="s">
        <v>488</v>
      </c>
      <c r="C187" s="627" t="s">
        <v>489</v>
      </c>
      <c r="D187" s="324">
        <v>172</v>
      </c>
      <c r="E187" s="506">
        <v>108</v>
      </c>
      <c r="F187" s="506">
        <v>107</v>
      </c>
      <c r="G187" s="506">
        <v>1</v>
      </c>
      <c r="H187" s="506">
        <v>0</v>
      </c>
      <c r="I187" s="506">
        <v>0</v>
      </c>
      <c r="J187" s="506">
        <v>0</v>
      </c>
      <c r="K187" s="506">
        <v>0</v>
      </c>
      <c r="L187" s="506">
        <v>0</v>
      </c>
      <c r="M187" s="506">
        <v>0</v>
      </c>
      <c r="N187" s="506">
        <v>0</v>
      </c>
      <c r="O187" s="506">
        <v>108</v>
      </c>
      <c r="P187" s="506">
        <v>44</v>
      </c>
      <c r="Q187" s="506">
        <v>43</v>
      </c>
      <c r="R187" s="506">
        <v>1</v>
      </c>
      <c r="S187" s="506">
        <v>64</v>
      </c>
      <c r="T187" s="506">
        <v>64</v>
      </c>
      <c r="U187" s="506">
        <v>0</v>
      </c>
      <c r="V187" s="506">
        <v>0</v>
      </c>
      <c r="W187" s="506">
        <v>0</v>
      </c>
      <c r="X187" s="506">
        <v>0</v>
      </c>
      <c r="Y187" s="506">
        <v>108</v>
      </c>
      <c r="Z187" s="506">
        <v>0</v>
      </c>
      <c r="AA187" s="506">
        <v>0</v>
      </c>
      <c r="AB187" s="506">
        <v>0</v>
      </c>
      <c r="AC187" s="520"/>
      <c r="AD187" s="520"/>
      <c r="AE187" s="521">
        <f t="shared" si="18"/>
        <v>0</v>
      </c>
      <c r="AF187" s="521">
        <f t="shared" si="19"/>
        <v>0</v>
      </c>
      <c r="AG187" s="521">
        <f t="shared" si="20"/>
        <v>0</v>
      </c>
      <c r="AH187" s="521">
        <f t="shared" si="21"/>
        <v>0</v>
      </c>
      <c r="AI187" s="521">
        <f t="shared" si="22"/>
        <v>0</v>
      </c>
      <c r="AJ187" s="521">
        <f t="shared" si="23"/>
        <v>0</v>
      </c>
      <c r="AK187" s="521">
        <f t="shared" si="24"/>
        <v>0</v>
      </c>
      <c r="AL187" s="521">
        <f t="shared" si="25"/>
        <v>0</v>
      </c>
      <c r="AM187" s="521">
        <f t="shared" si="26"/>
        <v>0</v>
      </c>
    </row>
    <row r="188" spans="1:39" ht="26.25" customHeight="1">
      <c r="A188" s="505" t="s">
        <v>469</v>
      </c>
      <c r="B188" s="505" t="s">
        <v>461</v>
      </c>
      <c r="C188" s="626" t="s">
        <v>490</v>
      </c>
      <c r="D188" s="323">
        <v>173</v>
      </c>
      <c r="E188" s="505">
        <v>15</v>
      </c>
      <c r="F188" s="505">
        <v>11</v>
      </c>
      <c r="G188" s="505">
        <v>4</v>
      </c>
      <c r="H188" s="505">
        <v>0</v>
      </c>
      <c r="I188" s="505">
        <v>0</v>
      </c>
      <c r="J188" s="505">
        <v>0</v>
      </c>
      <c r="K188" s="505">
        <v>0</v>
      </c>
      <c r="L188" s="505">
        <v>0</v>
      </c>
      <c r="M188" s="505">
        <v>0</v>
      </c>
      <c r="N188" s="505">
        <v>0</v>
      </c>
      <c r="O188" s="505">
        <v>15</v>
      </c>
      <c r="P188" s="505">
        <v>15</v>
      </c>
      <c r="Q188" s="505">
        <v>11</v>
      </c>
      <c r="R188" s="505">
        <v>4</v>
      </c>
      <c r="S188" s="505">
        <v>0</v>
      </c>
      <c r="T188" s="505">
        <v>0</v>
      </c>
      <c r="U188" s="505">
        <v>0</v>
      </c>
      <c r="V188" s="505">
        <v>0</v>
      </c>
      <c r="W188" s="505"/>
      <c r="X188" s="505"/>
      <c r="Y188" s="505">
        <v>15</v>
      </c>
      <c r="Z188" s="505"/>
      <c r="AA188" s="505"/>
      <c r="AB188" s="505"/>
      <c r="AC188" s="520"/>
      <c r="AD188" s="520"/>
      <c r="AE188" s="521">
        <f t="shared" si="18"/>
        <v>0</v>
      </c>
      <c r="AF188" s="521">
        <f t="shared" si="19"/>
        <v>0</v>
      </c>
      <c r="AG188" s="521">
        <f t="shared" si="20"/>
        <v>0</v>
      </c>
      <c r="AH188" s="521">
        <f t="shared" si="21"/>
        <v>0</v>
      </c>
      <c r="AI188" s="521">
        <f t="shared" si="22"/>
        <v>0</v>
      </c>
      <c r="AJ188" s="521">
        <f t="shared" si="23"/>
        <v>0</v>
      </c>
      <c r="AK188" s="521">
        <f t="shared" si="24"/>
        <v>0</v>
      </c>
      <c r="AL188" s="521">
        <f t="shared" si="25"/>
        <v>0</v>
      </c>
      <c r="AM188" s="521">
        <f t="shared" si="26"/>
        <v>0</v>
      </c>
    </row>
    <row r="189" spans="1:39" ht="15.75" customHeight="1">
      <c r="A189" s="505" t="s">
        <v>469</v>
      </c>
      <c r="B189" s="505" t="s">
        <v>491</v>
      </c>
      <c r="C189" s="626" t="s">
        <v>492</v>
      </c>
      <c r="D189" s="324">
        <v>174</v>
      </c>
      <c r="E189" s="506">
        <v>10</v>
      </c>
      <c r="F189" s="506">
        <v>10</v>
      </c>
      <c r="G189" s="506">
        <v>0</v>
      </c>
      <c r="H189" s="506">
        <v>10</v>
      </c>
      <c r="I189" s="506">
        <v>10</v>
      </c>
      <c r="J189" s="506">
        <v>10</v>
      </c>
      <c r="K189" s="506">
        <v>0</v>
      </c>
      <c r="L189" s="506">
        <v>0</v>
      </c>
      <c r="M189" s="506">
        <v>0</v>
      </c>
      <c r="N189" s="506">
        <v>0</v>
      </c>
      <c r="O189" s="506">
        <v>0</v>
      </c>
      <c r="P189" s="506">
        <v>0</v>
      </c>
      <c r="Q189" s="506">
        <v>0</v>
      </c>
      <c r="R189" s="506">
        <v>0</v>
      </c>
      <c r="S189" s="506">
        <v>0</v>
      </c>
      <c r="T189" s="506">
        <v>0</v>
      </c>
      <c r="U189" s="506">
        <v>0</v>
      </c>
      <c r="V189" s="506">
        <v>0</v>
      </c>
      <c r="W189" s="506">
        <v>0</v>
      </c>
      <c r="X189" s="506">
        <v>0</v>
      </c>
      <c r="Y189" s="506">
        <v>10</v>
      </c>
      <c r="Z189" s="506">
        <v>0</v>
      </c>
      <c r="AA189" s="506">
        <v>0</v>
      </c>
      <c r="AB189" s="506">
        <v>0</v>
      </c>
      <c r="AC189" s="520"/>
      <c r="AD189" s="520"/>
      <c r="AE189" s="521">
        <f t="shared" si="18"/>
        <v>0</v>
      </c>
      <c r="AF189" s="521">
        <f t="shared" si="19"/>
        <v>0</v>
      </c>
      <c r="AG189" s="521">
        <f t="shared" si="20"/>
        <v>0</v>
      </c>
      <c r="AH189" s="521">
        <f t="shared" si="21"/>
        <v>0</v>
      </c>
      <c r="AI189" s="521">
        <f t="shared" si="22"/>
        <v>0</v>
      </c>
      <c r="AJ189" s="521">
        <f t="shared" si="23"/>
        <v>0</v>
      </c>
      <c r="AK189" s="521">
        <f t="shared" si="24"/>
        <v>0</v>
      </c>
      <c r="AL189" s="521">
        <f t="shared" si="25"/>
        <v>0</v>
      </c>
      <c r="AM189" s="521">
        <f t="shared" si="26"/>
        <v>0</v>
      </c>
    </row>
    <row r="190" spans="1:39" ht="15.75" customHeight="1">
      <c r="A190" s="506" t="s">
        <v>469</v>
      </c>
      <c r="B190" s="506" t="s">
        <v>493</v>
      </c>
      <c r="C190" s="627" t="s">
        <v>494</v>
      </c>
      <c r="D190" s="323">
        <v>175</v>
      </c>
      <c r="E190" s="506">
        <v>327</v>
      </c>
      <c r="F190" s="506">
        <v>136</v>
      </c>
      <c r="G190" s="506">
        <v>191</v>
      </c>
      <c r="H190" s="506">
        <v>0</v>
      </c>
      <c r="I190" s="506">
        <v>0</v>
      </c>
      <c r="J190" s="506">
        <v>0</v>
      </c>
      <c r="K190" s="506">
        <v>0</v>
      </c>
      <c r="L190" s="506">
        <v>0</v>
      </c>
      <c r="M190" s="506">
        <v>0</v>
      </c>
      <c r="N190" s="506">
        <v>0</v>
      </c>
      <c r="O190" s="506">
        <v>327</v>
      </c>
      <c r="P190" s="506">
        <v>314</v>
      </c>
      <c r="Q190" s="506">
        <v>127</v>
      </c>
      <c r="R190" s="506">
        <v>187</v>
      </c>
      <c r="S190" s="506">
        <v>13</v>
      </c>
      <c r="T190" s="506">
        <v>9</v>
      </c>
      <c r="U190" s="506">
        <v>4</v>
      </c>
      <c r="V190" s="506">
        <v>0</v>
      </c>
      <c r="W190" s="506">
        <v>0</v>
      </c>
      <c r="X190" s="506">
        <v>0</v>
      </c>
      <c r="Y190" s="506">
        <v>327</v>
      </c>
      <c r="Z190" s="506">
        <v>0</v>
      </c>
      <c r="AA190" s="506">
        <v>0</v>
      </c>
      <c r="AB190" s="506">
        <v>0</v>
      </c>
      <c r="AC190" s="520"/>
      <c r="AD190" s="520"/>
      <c r="AE190" s="521">
        <f t="shared" si="18"/>
        <v>0</v>
      </c>
      <c r="AF190" s="521">
        <f t="shared" si="19"/>
        <v>0</v>
      </c>
      <c r="AG190" s="521">
        <f t="shared" si="20"/>
        <v>0</v>
      </c>
      <c r="AH190" s="521">
        <f t="shared" si="21"/>
        <v>0</v>
      </c>
      <c r="AI190" s="521">
        <f t="shared" si="22"/>
        <v>0</v>
      </c>
      <c r="AJ190" s="521">
        <f t="shared" si="23"/>
        <v>0</v>
      </c>
      <c r="AK190" s="521">
        <f t="shared" si="24"/>
        <v>0</v>
      </c>
      <c r="AL190" s="521">
        <f t="shared" si="25"/>
        <v>0</v>
      </c>
      <c r="AM190" s="521">
        <f t="shared" si="26"/>
        <v>0</v>
      </c>
    </row>
    <row r="191" spans="1:39" ht="15.75" customHeight="1">
      <c r="A191" s="506" t="s">
        <v>469</v>
      </c>
      <c r="B191" s="506" t="s">
        <v>495</v>
      </c>
      <c r="C191" s="627" t="s">
        <v>496</v>
      </c>
      <c r="D191" s="324">
        <v>176</v>
      </c>
      <c r="E191" s="506">
        <v>210</v>
      </c>
      <c r="F191" s="506">
        <v>97</v>
      </c>
      <c r="G191" s="506">
        <v>113</v>
      </c>
      <c r="H191" s="506">
        <v>0</v>
      </c>
      <c r="I191" s="506">
        <v>0</v>
      </c>
      <c r="J191" s="506">
        <v>0</v>
      </c>
      <c r="K191" s="506">
        <v>0</v>
      </c>
      <c r="L191" s="506">
        <v>0</v>
      </c>
      <c r="M191" s="506">
        <v>0</v>
      </c>
      <c r="N191" s="506">
        <v>0</v>
      </c>
      <c r="O191" s="506">
        <v>210</v>
      </c>
      <c r="P191" s="506">
        <v>193</v>
      </c>
      <c r="Q191" s="506">
        <v>91</v>
      </c>
      <c r="R191" s="506">
        <v>102</v>
      </c>
      <c r="S191" s="506">
        <v>17</v>
      </c>
      <c r="T191" s="506">
        <v>6</v>
      </c>
      <c r="U191" s="506">
        <v>11</v>
      </c>
      <c r="V191" s="506">
        <v>0</v>
      </c>
      <c r="W191" s="506">
        <v>0</v>
      </c>
      <c r="X191" s="506">
        <v>0</v>
      </c>
      <c r="Y191" s="506">
        <v>210</v>
      </c>
      <c r="Z191" s="506">
        <v>0</v>
      </c>
      <c r="AA191" s="506">
        <v>0</v>
      </c>
      <c r="AB191" s="506">
        <v>0</v>
      </c>
      <c r="AC191" s="520"/>
      <c r="AD191" s="520"/>
      <c r="AE191" s="521">
        <f t="shared" si="18"/>
        <v>0</v>
      </c>
      <c r="AF191" s="521">
        <f t="shared" si="19"/>
        <v>0</v>
      </c>
      <c r="AG191" s="521">
        <f t="shared" si="20"/>
        <v>0</v>
      </c>
      <c r="AH191" s="521">
        <f t="shared" si="21"/>
        <v>0</v>
      </c>
      <c r="AI191" s="521">
        <f t="shared" si="22"/>
        <v>0</v>
      </c>
      <c r="AJ191" s="521">
        <f t="shared" si="23"/>
        <v>0</v>
      </c>
      <c r="AK191" s="521">
        <f t="shared" si="24"/>
        <v>0</v>
      </c>
      <c r="AL191" s="521">
        <f t="shared" si="25"/>
        <v>0</v>
      </c>
      <c r="AM191" s="521">
        <f t="shared" si="26"/>
        <v>0</v>
      </c>
    </row>
    <row r="192" spans="1:39" s="507" customFormat="1" ht="15.75" customHeight="1">
      <c r="A192" s="505" t="s">
        <v>469</v>
      </c>
      <c r="B192" s="505" t="s">
        <v>497</v>
      </c>
      <c r="C192" s="626" t="s">
        <v>498</v>
      </c>
      <c r="D192" s="323">
        <v>177</v>
      </c>
      <c r="E192" s="505">
        <v>11</v>
      </c>
      <c r="F192" s="505">
        <v>1</v>
      </c>
      <c r="G192" s="505">
        <v>10</v>
      </c>
      <c r="H192" s="505">
        <v>0</v>
      </c>
      <c r="I192" s="505">
        <v>0</v>
      </c>
      <c r="J192" s="505">
        <v>0</v>
      </c>
      <c r="K192" s="505">
        <v>0</v>
      </c>
      <c r="L192" s="505">
        <v>0</v>
      </c>
      <c r="M192" s="505">
        <v>0</v>
      </c>
      <c r="N192" s="505">
        <v>0</v>
      </c>
      <c r="O192" s="505"/>
      <c r="P192" s="505">
        <v>0</v>
      </c>
      <c r="Q192" s="505"/>
      <c r="R192" s="505"/>
      <c r="S192" s="505">
        <v>0</v>
      </c>
      <c r="T192" s="505">
        <v>0</v>
      </c>
      <c r="U192" s="505">
        <v>0</v>
      </c>
      <c r="V192" s="505">
        <v>11</v>
      </c>
      <c r="W192" s="505">
        <v>1</v>
      </c>
      <c r="X192" s="505">
        <v>10</v>
      </c>
      <c r="Y192" s="505"/>
      <c r="Z192" s="505"/>
      <c r="AA192" s="505"/>
      <c r="AB192" s="505">
        <v>11</v>
      </c>
      <c r="AC192" s="519"/>
      <c r="AD192" s="519"/>
      <c r="AE192" s="521">
        <f t="shared" si="18"/>
        <v>0</v>
      </c>
      <c r="AF192" s="521">
        <f t="shared" si="19"/>
        <v>0</v>
      </c>
      <c r="AG192" s="521">
        <f t="shared" si="20"/>
        <v>0</v>
      </c>
      <c r="AH192" s="521">
        <f t="shared" si="21"/>
        <v>0</v>
      </c>
      <c r="AI192" s="521">
        <f t="shared" si="22"/>
        <v>0</v>
      </c>
      <c r="AJ192" s="521">
        <f t="shared" si="23"/>
        <v>0</v>
      </c>
      <c r="AK192" s="521">
        <f t="shared" si="24"/>
        <v>0</v>
      </c>
      <c r="AL192" s="521">
        <f t="shared" si="25"/>
        <v>0</v>
      </c>
      <c r="AM192" s="521">
        <f t="shared" si="26"/>
        <v>0</v>
      </c>
    </row>
    <row r="193" spans="1:39" ht="15.75" customHeight="1">
      <c r="A193" s="505" t="s">
        <v>469</v>
      </c>
      <c r="B193" s="505" t="s">
        <v>499</v>
      </c>
      <c r="C193" s="626" t="s">
        <v>500</v>
      </c>
      <c r="D193" s="324">
        <v>178</v>
      </c>
      <c r="E193" s="506">
        <v>35</v>
      </c>
      <c r="F193" s="506">
        <v>18</v>
      </c>
      <c r="G193" s="506">
        <v>17</v>
      </c>
      <c r="H193" s="506">
        <v>0</v>
      </c>
      <c r="I193" s="506">
        <v>0</v>
      </c>
      <c r="J193" s="506">
        <v>0</v>
      </c>
      <c r="K193" s="506">
        <v>0</v>
      </c>
      <c r="L193" s="506">
        <v>0</v>
      </c>
      <c r="M193" s="506">
        <v>0</v>
      </c>
      <c r="N193" s="506">
        <v>0</v>
      </c>
      <c r="O193" s="506">
        <v>35</v>
      </c>
      <c r="P193" s="506">
        <v>35</v>
      </c>
      <c r="Q193" s="506">
        <v>18</v>
      </c>
      <c r="R193" s="506">
        <v>17</v>
      </c>
      <c r="S193" s="506">
        <v>0</v>
      </c>
      <c r="T193" s="506">
        <v>0</v>
      </c>
      <c r="U193" s="506">
        <v>0</v>
      </c>
      <c r="V193" s="506">
        <v>0</v>
      </c>
      <c r="W193" s="506">
        <v>0</v>
      </c>
      <c r="X193" s="506">
        <v>0</v>
      </c>
      <c r="Y193" s="506">
        <v>35</v>
      </c>
      <c r="Z193" s="506">
        <v>0</v>
      </c>
      <c r="AA193" s="506">
        <v>0</v>
      </c>
      <c r="AB193" s="506">
        <v>0</v>
      </c>
      <c r="AC193" s="520"/>
      <c r="AD193" s="520"/>
      <c r="AE193" s="521">
        <f t="shared" si="18"/>
        <v>0</v>
      </c>
      <c r="AF193" s="521">
        <f t="shared" si="19"/>
        <v>0</v>
      </c>
      <c r="AG193" s="521">
        <f t="shared" si="20"/>
        <v>0</v>
      </c>
      <c r="AH193" s="521">
        <f t="shared" si="21"/>
        <v>0</v>
      </c>
      <c r="AI193" s="521">
        <f t="shared" si="22"/>
        <v>0</v>
      </c>
      <c r="AJ193" s="521">
        <f t="shared" si="23"/>
        <v>0</v>
      </c>
      <c r="AK193" s="521">
        <f t="shared" si="24"/>
        <v>0</v>
      </c>
      <c r="AL193" s="521">
        <f t="shared" si="25"/>
        <v>0</v>
      </c>
      <c r="AM193" s="521">
        <f t="shared" si="26"/>
        <v>0</v>
      </c>
    </row>
    <row r="194" spans="1:39" ht="15.75" customHeight="1">
      <c r="A194" s="321" t="s">
        <v>501</v>
      </c>
      <c r="B194" s="321"/>
      <c r="C194" s="625"/>
      <c r="D194" s="325">
        <v>179</v>
      </c>
      <c r="E194" s="628">
        <v>12043</v>
      </c>
      <c r="F194" s="628">
        <v>6917</v>
      </c>
      <c r="G194" s="628">
        <v>5126</v>
      </c>
      <c r="H194" s="628">
        <v>1299</v>
      </c>
      <c r="I194" s="628">
        <v>876</v>
      </c>
      <c r="J194" s="628">
        <v>427</v>
      </c>
      <c r="K194" s="628">
        <v>449</v>
      </c>
      <c r="L194" s="628">
        <v>423</v>
      </c>
      <c r="M194" s="628">
        <v>251</v>
      </c>
      <c r="N194" s="628">
        <v>172</v>
      </c>
      <c r="O194" s="628">
        <v>10635</v>
      </c>
      <c r="P194" s="628">
        <v>2729</v>
      </c>
      <c r="Q194" s="628">
        <v>1139</v>
      </c>
      <c r="R194" s="628">
        <v>1590</v>
      </c>
      <c r="S194" s="628">
        <v>7906</v>
      </c>
      <c r="T194" s="628">
        <v>5069</v>
      </c>
      <c r="U194" s="628">
        <v>2837</v>
      </c>
      <c r="V194" s="628">
        <v>109</v>
      </c>
      <c r="W194" s="628">
        <v>31</v>
      </c>
      <c r="X194" s="628">
        <v>78</v>
      </c>
      <c r="Y194" s="628">
        <v>11942</v>
      </c>
      <c r="Z194" s="628">
        <v>17</v>
      </c>
      <c r="AA194" s="628">
        <v>23</v>
      </c>
      <c r="AB194" s="628">
        <v>61</v>
      </c>
      <c r="AC194" s="518"/>
      <c r="AD194" s="518"/>
      <c r="AE194" s="521">
        <f t="shared" si="18"/>
        <v>0</v>
      </c>
      <c r="AF194" s="521">
        <f t="shared" si="19"/>
        <v>0</v>
      </c>
      <c r="AG194" s="521">
        <f t="shared" si="20"/>
        <v>0</v>
      </c>
      <c r="AH194" s="521">
        <f t="shared" si="21"/>
        <v>0</v>
      </c>
      <c r="AI194" s="521">
        <f t="shared" si="22"/>
        <v>0</v>
      </c>
      <c r="AJ194" s="521">
        <f t="shared" si="23"/>
        <v>0</v>
      </c>
      <c r="AK194" s="521">
        <f t="shared" si="24"/>
        <v>0</v>
      </c>
      <c r="AL194" s="521">
        <f t="shared" si="25"/>
        <v>0</v>
      </c>
      <c r="AM194" s="521">
        <f t="shared" si="26"/>
        <v>0</v>
      </c>
    </row>
    <row r="195" spans="1:39" ht="34.5" customHeight="1">
      <c r="A195" s="505" t="s">
        <v>502</v>
      </c>
      <c r="B195" s="505" t="s">
        <v>503</v>
      </c>
      <c r="C195" s="626" t="s">
        <v>504</v>
      </c>
      <c r="D195" s="324">
        <v>180</v>
      </c>
      <c r="E195" s="505">
        <v>17</v>
      </c>
      <c r="F195" s="505">
        <v>7</v>
      </c>
      <c r="G195" s="505">
        <v>10</v>
      </c>
      <c r="H195" s="505">
        <v>17</v>
      </c>
      <c r="I195" s="505">
        <v>15</v>
      </c>
      <c r="J195" s="505">
        <v>6</v>
      </c>
      <c r="K195" s="505">
        <v>9</v>
      </c>
      <c r="L195" s="505">
        <v>2</v>
      </c>
      <c r="M195" s="505">
        <v>1</v>
      </c>
      <c r="N195" s="505">
        <v>1</v>
      </c>
      <c r="O195" s="505">
        <v>0</v>
      </c>
      <c r="P195" s="505">
        <v>0</v>
      </c>
      <c r="Q195" s="505"/>
      <c r="R195" s="505"/>
      <c r="S195" s="505">
        <v>0</v>
      </c>
      <c r="T195" s="505">
        <v>0</v>
      </c>
      <c r="U195" s="505">
        <v>0</v>
      </c>
      <c r="V195" s="505">
        <v>0</v>
      </c>
      <c r="W195" s="505"/>
      <c r="X195" s="505"/>
      <c r="Y195" s="505">
        <v>17</v>
      </c>
      <c r="Z195" s="505"/>
      <c r="AA195" s="505"/>
      <c r="AB195" s="505"/>
      <c r="AC195" s="520"/>
      <c r="AD195" s="520"/>
      <c r="AE195" s="521">
        <f t="shared" si="18"/>
        <v>0</v>
      </c>
      <c r="AF195" s="521">
        <f t="shared" si="19"/>
        <v>0</v>
      </c>
      <c r="AG195" s="521">
        <f t="shared" si="20"/>
        <v>0</v>
      </c>
      <c r="AH195" s="521">
        <f t="shared" si="21"/>
        <v>0</v>
      </c>
      <c r="AI195" s="521">
        <f t="shared" si="22"/>
        <v>0</v>
      </c>
      <c r="AJ195" s="521">
        <f t="shared" si="23"/>
        <v>0</v>
      </c>
      <c r="AK195" s="521">
        <f t="shared" si="24"/>
        <v>0</v>
      </c>
      <c r="AL195" s="521">
        <f t="shared" si="25"/>
        <v>0</v>
      </c>
      <c r="AM195" s="521">
        <f t="shared" si="26"/>
        <v>0</v>
      </c>
    </row>
    <row r="196" spans="1:39" ht="15.75" customHeight="1">
      <c r="A196" s="505" t="s">
        <v>502</v>
      </c>
      <c r="B196" s="505" t="s">
        <v>505</v>
      </c>
      <c r="C196" s="626" t="s">
        <v>506</v>
      </c>
      <c r="D196" s="323">
        <v>181</v>
      </c>
      <c r="E196" s="505">
        <v>18</v>
      </c>
      <c r="F196" s="505">
        <v>0</v>
      </c>
      <c r="G196" s="505">
        <v>18</v>
      </c>
      <c r="H196" s="505">
        <v>0</v>
      </c>
      <c r="I196" s="505">
        <v>0</v>
      </c>
      <c r="J196" s="505">
        <v>0</v>
      </c>
      <c r="K196" s="505">
        <v>0</v>
      </c>
      <c r="L196" s="505">
        <v>0</v>
      </c>
      <c r="M196" s="505">
        <v>0</v>
      </c>
      <c r="N196" s="505">
        <v>0</v>
      </c>
      <c r="O196" s="505">
        <v>18</v>
      </c>
      <c r="P196" s="505">
        <v>0</v>
      </c>
      <c r="Q196" s="505"/>
      <c r="R196" s="505"/>
      <c r="S196" s="505">
        <v>18</v>
      </c>
      <c r="T196" s="505">
        <v>0</v>
      </c>
      <c r="U196" s="505">
        <v>18</v>
      </c>
      <c r="V196" s="505">
        <v>0</v>
      </c>
      <c r="W196" s="505"/>
      <c r="X196" s="505"/>
      <c r="Y196" s="505">
        <v>18</v>
      </c>
      <c r="Z196" s="505"/>
      <c r="AA196" s="505"/>
      <c r="AB196" s="505"/>
      <c r="AC196" s="520"/>
      <c r="AD196" s="520"/>
      <c r="AE196" s="521">
        <f t="shared" si="18"/>
        <v>0</v>
      </c>
      <c r="AF196" s="521">
        <f t="shared" si="19"/>
        <v>0</v>
      </c>
      <c r="AG196" s="521">
        <f t="shared" si="20"/>
        <v>0</v>
      </c>
      <c r="AH196" s="521">
        <f t="shared" si="21"/>
        <v>0</v>
      </c>
      <c r="AI196" s="521">
        <f t="shared" si="22"/>
        <v>0</v>
      </c>
      <c r="AJ196" s="521">
        <f t="shared" si="23"/>
        <v>0</v>
      </c>
      <c r="AK196" s="521">
        <f t="shared" si="24"/>
        <v>0</v>
      </c>
      <c r="AL196" s="521">
        <f t="shared" si="25"/>
        <v>0</v>
      </c>
      <c r="AM196" s="521">
        <f t="shared" si="26"/>
        <v>0</v>
      </c>
    </row>
    <row r="197" spans="1:39" ht="15.75" customHeight="1">
      <c r="A197" s="505" t="s">
        <v>502</v>
      </c>
      <c r="B197" s="505" t="s">
        <v>507</v>
      </c>
      <c r="C197" s="626" t="s">
        <v>508</v>
      </c>
      <c r="D197" s="324">
        <v>182</v>
      </c>
      <c r="E197" s="505">
        <v>41</v>
      </c>
      <c r="F197" s="505">
        <v>41</v>
      </c>
      <c r="G197" s="505">
        <v>0</v>
      </c>
      <c r="H197" s="505">
        <v>0</v>
      </c>
      <c r="I197" s="505">
        <v>0</v>
      </c>
      <c r="J197" s="505">
        <v>0</v>
      </c>
      <c r="K197" s="505">
        <v>0</v>
      </c>
      <c r="L197" s="505">
        <v>0</v>
      </c>
      <c r="M197" s="505">
        <v>0</v>
      </c>
      <c r="N197" s="505">
        <v>0</v>
      </c>
      <c r="O197" s="505">
        <v>41</v>
      </c>
      <c r="P197" s="505">
        <v>0</v>
      </c>
      <c r="Q197" s="505"/>
      <c r="R197" s="505"/>
      <c r="S197" s="505">
        <v>41</v>
      </c>
      <c r="T197" s="505">
        <v>41</v>
      </c>
      <c r="U197" s="505">
        <v>0</v>
      </c>
      <c r="V197" s="505">
        <v>0</v>
      </c>
      <c r="W197" s="505"/>
      <c r="X197" s="505"/>
      <c r="Y197" s="505">
        <v>41</v>
      </c>
      <c r="Z197" s="505"/>
      <c r="AA197" s="505"/>
      <c r="AB197" s="505"/>
      <c r="AC197" s="520"/>
      <c r="AD197" s="520"/>
      <c r="AE197" s="521">
        <f t="shared" si="18"/>
        <v>0</v>
      </c>
      <c r="AF197" s="521">
        <f t="shared" si="19"/>
        <v>0</v>
      </c>
      <c r="AG197" s="521">
        <f t="shared" si="20"/>
        <v>0</v>
      </c>
      <c r="AH197" s="521">
        <f t="shared" si="21"/>
        <v>0</v>
      </c>
      <c r="AI197" s="521">
        <f t="shared" si="22"/>
        <v>0</v>
      </c>
      <c r="AJ197" s="521">
        <f t="shared" si="23"/>
        <v>0</v>
      </c>
      <c r="AK197" s="521">
        <f t="shared" si="24"/>
        <v>0</v>
      </c>
      <c r="AL197" s="521">
        <f t="shared" si="25"/>
        <v>0</v>
      </c>
      <c r="AM197" s="521">
        <f t="shared" si="26"/>
        <v>0</v>
      </c>
    </row>
    <row r="198" spans="1:39" ht="27" customHeight="1">
      <c r="A198" s="505" t="s">
        <v>502</v>
      </c>
      <c r="B198" s="505" t="s">
        <v>509</v>
      </c>
      <c r="C198" s="626" t="s">
        <v>510</v>
      </c>
      <c r="D198" s="323">
        <v>183</v>
      </c>
      <c r="E198" s="506">
        <v>228</v>
      </c>
      <c r="F198" s="506">
        <v>107</v>
      </c>
      <c r="G198" s="506">
        <v>121</v>
      </c>
      <c r="H198" s="506">
        <v>228</v>
      </c>
      <c r="I198" s="506">
        <v>151</v>
      </c>
      <c r="J198" s="506">
        <v>77</v>
      </c>
      <c r="K198" s="506">
        <v>74</v>
      </c>
      <c r="L198" s="506">
        <v>77</v>
      </c>
      <c r="M198" s="506">
        <v>30</v>
      </c>
      <c r="N198" s="506">
        <v>47</v>
      </c>
      <c r="O198" s="506">
        <v>0</v>
      </c>
      <c r="P198" s="506">
        <v>0</v>
      </c>
      <c r="Q198" s="506">
        <v>0</v>
      </c>
      <c r="R198" s="506">
        <v>0</v>
      </c>
      <c r="S198" s="506">
        <v>0</v>
      </c>
      <c r="T198" s="506">
        <v>0</v>
      </c>
      <c r="U198" s="506">
        <v>0</v>
      </c>
      <c r="V198" s="506">
        <v>0</v>
      </c>
      <c r="W198" s="506">
        <v>0</v>
      </c>
      <c r="X198" s="506">
        <v>0</v>
      </c>
      <c r="Y198" s="506">
        <v>228</v>
      </c>
      <c r="Z198" s="506">
        <v>0</v>
      </c>
      <c r="AA198" s="506">
        <v>0</v>
      </c>
      <c r="AB198" s="506">
        <v>0</v>
      </c>
      <c r="AC198" s="520"/>
      <c r="AD198" s="520"/>
      <c r="AE198" s="521">
        <f t="shared" si="18"/>
        <v>0</v>
      </c>
      <c r="AF198" s="521">
        <f t="shared" si="19"/>
        <v>0</v>
      </c>
      <c r="AG198" s="521">
        <f t="shared" si="20"/>
        <v>0</v>
      </c>
      <c r="AH198" s="521">
        <f t="shared" si="21"/>
        <v>0</v>
      </c>
      <c r="AI198" s="521">
        <f t="shared" si="22"/>
        <v>0</v>
      </c>
      <c r="AJ198" s="521">
        <f t="shared" si="23"/>
        <v>0</v>
      </c>
      <c r="AK198" s="521">
        <f t="shared" si="24"/>
        <v>0</v>
      </c>
      <c r="AL198" s="521">
        <f t="shared" si="25"/>
        <v>0</v>
      </c>
      <c r="AM198" s="521">
        <f t="shared" si="26"/>
        <v>0</v>
      </c>
    </row>
    <row r="199" spans="1:39" ht="24" customHeight="1">
      <c r="A199" s="505" t="s">
        <v>502</v>
      </c>
      <c r="B199" s="505" t="s">
        <v>511</v>
      </c>
      <c r="C199" s="626" t="s">
        <v>512</v>
      </c>
      <c r="D199" s="324">
        <v>184</v>
      </c>
      <c r="E199" s="506">
        <v>2979</v>
      </c>
      <c r="F199" s="506">
        <v>2892</v>
      </c>
      <c r="G199" s="506">
        <v>87</v>
      </c>
      <c r="H199" s="506">
        <v>0</v>
      </c>
      <c r="I199" s="506">
        <v>0</v>
      </c>
      <c r="J199" s="506">
        <v>0</v>
      </c>
      <c r="K199" s="506">
        <v>0</v>
      </c>
      <c r="L199" s="506">
        <v>0</v>
      </c>
      <c r="M199" s="506">
        <v>0</v>
      </c>
      <c r="N199" s="506">
        <v>0</v>
      </c>
      <c r="O199" s="506">
        <v>2960</v>
      </c>
      <c r="P199" s="506">
        <v>606</v>
      </c>
      <c r="Q199" s="506">
        <v>560</v>
      </c>
      <c r="R199" s="506">
        <v>46</v>
      </c>
      <c r="S199" s="506">
        <v>2354</v>
      </c>
      <c r="T199" s="506">
        <v>2313</v>
      </c>
      <c r="U199" s="506">
        <v>41</v>
      </c>
      <c r="V199" s="506">
        <v>19</v>
      </c>
      <c r="W199" s="506">
        <v>19</v>
      </c>
      <c r="X199" s="506">
        <v>0</v>
      </c>
      <c r="Y199" s="506">
        <v>2964</v>
      </c>
      <c r="Z199" s="506">
        <v>0</v>
      </c>
      <c r="AA199" s="506">
        <v>15</v>
      </c>
      <c r="AB199" s="506">
        <v>0</v>
      </c>
      <c r="AC199" s="520"/>
      <c r="AD199" s="520"/>
      <c r="AE199" s="521">
        <f t="shared" si="18"/>
        <v>0</v>
      </c>
      <c r="AF199" s="521">
        <f t="shared" si="19"/>
        <v>0</v>
      </c>
      <c r="AG199" s="521">
        <f t="shared" si="20"/>
        <v>0</v>
      </c>
      <c r="AH199" s="521">
        <f t="shared" si="21"/>
        <v>0</v>
      </c>
      <c r="AI199" s="521">
        <f t="shared" si="22"/>
        <v>0</v>
      </c>
      <c r="AJ199" s="521">
        <f t="shared" si="23"/>
        <v>0</v>
      </c>
      <c r="AK199" s="521">
        <f t="shared" si="24"/>
        <v>0</v>
      </c>
      <c r="AL199" s="521">
        <f t="shared" si="25"/>
        <v>0</v>
      </c>
      <c r="AM199" s="521">
        <f t="shared" si="26"/>
        <v>0</v>
      </c>
    </row>
    <row r="200" spans="1:39" ht="27" customHeight="1">
      <c r="A200" s="505" t="s">
        <v>502</v>
      </c>
      <c r="B200" s="505" t="s">
        <v>513</v>
      </c>
      <c r="C200" s="626" t="s">
        <v>514</v>
      </c>
      <c r="D200" s="323">
        <v>185</v>
      </c>
      <c r="E200" s="506">
        <v>98</v>
      </c>
      <c r="F200" s="506">
        <v>69</v>
      </c>
      <c r="G200" s="506">
        <v>29</v>
      </c>
      <c r="H200" s="506">
        <v>0</v>
      </c>
      <c r="I200" s="506">
        <v>0</v>
      </c>
      <c r="J200" s="506">
        <v>0</v>
      </c>
      <c r="K200" s="506">
        <v>0</v>
      </c>
      <c r="L200" s="506">
        <v>0</v>
      </c>
      <c r="M200" s="506">
        <v>0</v>
      </c>
      <c r="N200" s="506">
        <v>0</v>
      </c>
      <c r="O200" s="506">
        <v>98</v>
      </c>
      <c r="P200" s="506">
        <v>31</v>
      </c>
      <c r="Q200" s="506">
        <v>16</v>
      </c>
      <c r="R200" s="506">
        <v>15</v>
      </c>
      <c r="S200" s="506">
        <v>67</v>
      </c>
      <c r="T200" s="506">
        <v>53</v>
      </c>
      <c r="U200" s="506">
        <v>14</v>
      </c>
      <c r="V200" s="506">
        <v>0</v>
      </c>
      <c r="W200" s="506">
        <v>0</v>
      </c>
      <c r="X200" s="506">
        <v>0</v>
      </c>
      <c r="Y200" s="506">
        <v>98</v>
      </c>
      <c r="Z200" s="506">
        <v>0</v>
      </c>
      <c r="AA200" s="506">
        <v>0</v>
      </c>
      <c r="AB200" s="506">
        <v>0</v>
      </c>
      <c r="AC200" s="520"/>
      <c r="AD200" s="520"/>
      <c r="AE200" s="521">
        <f t="shared" si="18"/>
        <v>0</v>
      </c>
      <c r="AF200" s="521">
        <f t="shared" si="19"/>
        <v>0</v>
      </c>
      <c r="AG200" s="521">
        <f t="shared" si="20"/>
        <v>0</v>
      </c>
      <c r="AH200" s="521">
        <f t="shared" si="21"/>
        <v>0</v>
      </c>
      <c r="AI200" s="521">
        <f t="shared" si="22"/>
        <v>0</v>
      </c>
      <c r="AJ200" s="521">
        <f t="shared" si="23"/>
        <v>0</v>
      </c>
      <c r="AK200" s="521">
        <f t="shared" si="24"/>
        <v>0</v>
      </c>
      <c r="AL200" s="521">
        <f t="shared" si="25"/>
        <v>0</v>
      </c>
      <c r="AM200" s="521">
        <f t="shared" si="26"/>
        <v>0</v>
      </c>
    </row>
    <row r="201" spans="1:39" ht="15.75" customHeight="1">
      <c r="A201" s="506" t="s">
        <v>502</v>
      </c>
      <c r="B201" s="506" t="s">
        <v>515</v>
      </c>
      <c r="C201" s="627" t="s">
        <v>516</v>
      </c>
      <c r="D201" s="324">
        <v>186</v>
      </c>
      <c r="E201" s="506">
        <v>21</v>
      </c>
      <c r="F201" s="506">
        <v>0</v>
      </c>
      <c r="G201" s="506">
        <v>21</v>
      </c>
      <c r="H201" s="506">
        <v>0</v>
      </c>
      <c r="I201" s="506">
        <v>0</v>
      </c>
      <c r="J201" s="506">
        <v>0</v>
      </c>
      <c r="K201" s="506">
        <v>0</v>
      </c>
      <c r="L201" s="506">
        <v>0</v>
      </c>
      <c r="M201" s="506">
        <v>0</v>
      </c>
      <c r="N201" s="506">
        <v>0</v>
      </c>
      <c r="O201" s="506">
        <v>21</v>
      </c>
      <c r="P201" s="506">
        <v>21</v>
      </c>
      <c r="Q201" s="506"/>
      <c r="R201" s="506">
        <v>21</v>
      </c>
      <c r="S201" s="506">
        <v>0</v>
      </c>
      <c r="T201" s="506">
        <v>0</v>
      </c>
      <c r="U201" s="506">
        <v>0</v>
      </c>
      <c r="V201" s="506">
        <v>0</v>
      </c>
      <c r="W201" s="506"/>
      <c r="X201" s="506"/>
      <c r="Y201" s="506">
        <v>21</v>
      </c>
      <c r="Z201" s="506"/>
      <c r="AA201" s="506"/>
      <c r="AB201" s="506"/>
      <c r="AC201" s="520"/>
      <c r="AD201" s="520"/>
      <c r="AE201" s="521">
        <f t="shared" si="18"/>
        <v>0</v>
      </c>
      <c r="AF201" s="521">
        <f t="shared" si="19"/>
        <v>0</v>
      </c>
      <c r="AG201" s="521">
        <f t="shared" si="20"/>
        <v>0</v>
      </c>
      <c r="AH201" s="521">
        <f t="shared" si="21"/>
        <v>0</v>
      </c>
      <c r="AI201" s="521">
        <f t="shared" si="22"/>
        <v>0</v>
      </c>
      <c r="AJ201" s="521">
        <f t="shared" si="23"/>
        <v>0</v>
      </c>
      <c r="AK201" s="521">
        <f t="shared" si="24"/>
        <v>0</v>
      </c>
      <c r="AL201" s="521">
        <f t="shared" si="25"/>
        <v>0</v>
      </c>
      <c r="AM201" s="521">
        <f t="shared" si="26"/>
        <v>0</v>
      </c>
    </row>
    <row r="202" spans="1:39" ht="26.25" customHeight="1">
      <c r="A202" s="506" t="s">
        <v>502</v>
      </c>
      <c r="B202" s="506" t="s">
        <v>517</v>
      </c>
      <c r="C202" s="627" t="s">
        <v>518</v>
      </c>
      <c r="D202" s="323">
        <v>187</v>
      </c>
      <c r="E202" s="506">
        <v>187</v>
      </c>
      <c r="F202" s="506">
        <v>58</v>
      </c>
      <c r="G202" s="506">
        <v>129</v>
      </c>
      <c r="H202" s="506">
        <v>0</v>
      </c>
      <c r="I202" s="506">
        <v>0</v>
      </c>
      <c r="J202" s="506">
        <v>0</v>
      </c>
      <c r="K202" s="506">
        <v>0</v>
      </c>
      <c r="L202" s="506">
        <v>0</v>
      </c>
      <c r="M202" s="506">
        <v>0</v>
      </c>
      <c r="N202" s="506">
        <v>0</v>
      </c>
      <c r="O202" s="506">
        <v>187</v>
      </c>
      <c r="P202" s="506">
        <v>80</v>
      </c>
      <c r="Q202" s="506">
        <v>13</v>
      </c>
      <c r="R202" s="506">
        <v>67</v>
      </c>
      <c r="S202" s="506">
        <v>107</v>
      </c>
      <c r="T202" s="506">
        <v>45</v>
      </c>
      <c r="U202" s="506">
        <v>62</v>
      </c>
      <c r="V202" s="506">
        <v>0</v>
      </c>
      <c r="W202" s="506">
        <v>0</v>
      </c>
      <c r="X202" s="506">
        <v>0</v>
      </c>
      <c r="Y202" s="506">
        <v>187</v>
      </c>
      <c r="Z202" s="506">
        <v>0</v>
      </c>
      <c r="AA202" s="506">
        <v>0</v>
      </c>
      <c r="AB202" s="506">
        <v>0</v>
      </c>
      <c r="AC202" s="520"/>
      <c r="AD202" s="520"/>
      <c r="AE202" s="521">
        <f t="shared" si="18"/>
        <v>0</v>
      </c>
      <c r="AF202" s="521">
        <f t="shared" si="19"/>
        <v>0</v>
      </c>
      <c r="AG202" s="521">
        <f t="shared" si="20"/>
        <v>0</v>
      </c>
      <c r="AH202" s="521">
        <f t="shared" si="21"/>
        <v>0</v>
      </c>
      <c r="AI202" s="521">
        <f t="shared" si="22"/>
        <v>0</v>
      </c>
      <c r="AJ202" s="521">
        <f t="shared" si="23"/>
        <v>0</v>
      </c>
      <c r="AK202" s="521">
        <f t="shared" si="24"/>
        <v>0</v>
      </c>
      <c r="AL202" s="521">
        <f t="shared" si="25"/>
        <v>0</v>
      </c>
      <c r="AM202" s="521">
        <f t="shared" si="26"/>
        <v>0</v>
      </c>
    </row>
    <row r="203" spans="1:39" ht="15.75" customHeight="1">
      <c r="A203" s="505" t="s">
        <v>502</v>
      </c>
      <c r="B203" s="505" t="s">
        <v>519</v>
      </c>
      <c r="C203" s="626" t="s">
        <v>520</v>
      </c>
      <c r="D203" s="324">
        <v>188</v>
      </c>
      <c r="E203" s="505">
        <v>38</v>
      </c>
      <c r="F203" s="505">
        <v>17</v>
      </c>
      <c r="G203" s="505">
        <v>21</v>
      </c>
      <c r="H203" s="505">
        <v>0</v>
      </c>
      <c r="I203" s="505">
        <v>0</v>
      </c>
      <c r="J203" s="505">
        <v>0</v>
      </c>
      <c r="K203" s="505">
        <v>0</v>
      </c>
      <c r="L203" s="505">
        <v>0</v>
      </c>
      <c r="M203" s="505">
        <v>0</v>
      </c>
      <c r="N203" s="505">
        <v>0</v>
      </c>
      <c r="O203" s="505">
        <v>38</v>
      </c>
      <c r="P203" s="505">
        <v>38</v>
      </c>
      <c r="Q203" s="505">
        <v>17</v>
      </c>
      <c r="R203" s="505">
        <v>21</v>
      </c>
      <c r="S203" s="505">
        <v>0</v>
      </c>
      <c r="T203" s="505">
        <v>0</v>
      </c>
      <c r="U203" s="505">
        <v>0</v>
      </c>
      <c r="V203" s="505">
        <v>0</v>
      </c>
      <c r="W203" s="505"/>
      <c r="X203" s="505"/>
      <c r="Y203" s="505">
        <v>38</v>
      </c>
      <c r="Z203" s="505"/>
      <c r="AA203" s="505"/>
      <c r="AB203" s="505"/>
      <c r="AC203" s="520"/>
      <c r="AD203" s="520"/>
      <c r="AE203" s="521">
        <f t="shared" si="18"/>
        <v>0</v>
      </c>
      <c r="AF203" s="521">
        <f t="shared" si="19"/>
        <v>0</v>
      </c>
      <c r="AG203" s="521">
        <f t="shared" si="20"/>
        <v>0</v>
      </c>
      <c r="AH203" s="521">
        <f t="shared" si="21"/>
        <v>0</v>
      </c>
      <c r="AI203" s="521">
        <f t="shared" si="22"/>
        <v>0</v>
      </c>
      <c r="AJ203" s="521">
        <f t="shared" si="23"/>
        <v>0</v>
      </c>
      <c r="AK203" s="521">
        <f t="shared" si="24"/>
        <v>0</v>
      </c>
      <c r="AL203" s="521">
        <f t="shared" si="25"/>
        <v>0</v>
      </c>
      <c r="AM203" s="521">
        <f t="shared" si="26"/>
        <v>0</v>
      </c>
    </row>
    <row r="204" spans="1:39" ht="15.75" customHeight="1">
      <c r="A204" s="505" t="s">
        <v>502</v>
      </c>
      <c r="B204" s="505" t="s">
        <v>521</v>
      </c>
      <c r="C204" s="626" t="s">
        <v>522</v>
      </c>
      <c r="D204" s="323">
        <v>189</v>
      </c>
      <c r="E204" s="505">
        <v>30</v>
      </c>
      <c r="F204" s="505">
        <v>1</v>
      </c>
      <c r="G204" s="505">
        <v>29</v>
      </c>
      <c r="H204" s="505">
        <v>0</v>
      </c>
      <c r="I204" s="505">
        <v>0</v>
      </c>
      <c r="J204" s="505">
        <v>0</v>
      </c>
      <c r="K204" s="505">
        <v>0</v>
      </c>
      <c r="L204" s="505">
        <v>0</v>
      </c>
      <c r="M204" s="505">
        <v>0</v>
      </c>
      <c r="N204" s="505">
        <v>0</v>
      </c>
      <c r="O204" s="505">
        <v>30</v>
      </c>
      <c r="P204" s="505">
        <v>0</v>
      </c>
      <c r="Q204" s="505"/>
      <c r="R204" s="505"/>
      <c r="S204" s="505">
        <v>30</v>
      </c>
      <c r="T204" s="505">
        <v>1</v>
      </c>
      <c r="U204" s="505">
        <v>29</v>
      </c>
      <c r="V204" s="505">
        <v>0</v>
      </c>
      <c r="W204" s="505"/>
      <c r="X204" s="505"/>
      <c r="Y204" s="505">
        <v>30</v>
      </c>
      <c r="Z204" s="505"/>
      <c r="AA204" s="505"/>
      <c r="AB204" s="505"/>
      <c r="AC204" s="520"/>
      <c r="AD204" s="520"/>
      <c r="AE204" s="521">
        <f t="shared" si="18"/>
        <v>0</v>
      </c>
      <c r="AF204" s="521">
        <f t="shared" si="19"/>
        <v>0</v>
      </c>
      <c r="AG204" s="521">
        <f t="shared" si="20"/>
        <v>0</v>
      </c>
      <c r="AH204" s="521">
        <f t="shared" si="21"/>
        <v>0</v>
      </c>
      <c r="AI204" s="521">
        <f t="shared" si="22"/>
        <v>0</v>
      </c>
      <c r="AJ204" s="521">
        <f t="shared" si="23"/>
        <v>0</v>
      </c>
      <c r="AK204" s="521">
        <f t="shared" si="24"/>
        <v>0</v>
      </c>
      <c r="AL204" s="521">
        <f t="shared" si="25"/>
        <v>0</v>
      </c>
      <c r="AM204" s="521">
        <f t="shared" si="26"/>
        <v>0</v>
      </c>
    </row>
    <row r="205" spans="1:39" ht="29.25" customHeight="1">
      <c r="A205" s="505" t="s">
        <v>502</v>
      </c>
      <c r="B205" s="505" t="s">
        <v>523</v>
      </c>
      <c r="C205" s="626" t="s">
        <v>524</v>
      </c>
      <c r="D205" s="324">
        <v>190</v>
      </c>
      <c r="E205" s="505">
        <v>4</v>
      </c>
      <c r="F205" s="505">
        <v>3</v>
      </c>
      <c r="G205" s="505">
        <v>1</v>
      </c>
      <c r="H205" s="505">
        <v>0</v>
      </c>
      <c r="I205" s="505">
        <v>0</v>
      </c>
      <c r="J205" s="505">
        <v>0</v>
      </c>
      <c r="K205" s="505">
        <v>0</v>
      </c>
      <c r="L205" s="505">
        <v>0</v>
      </c>
      <c r="M205" s="505">
        <v>0</v>
      </c>
      <c r="N205" s="505">
        <v>0</v>
      </c>
      <c r="O205" s="505">
        <v>4</v>
      </c>
      <c r="P205" s="505">
        <v>4</v>
      </c>
      <c r="Q205" s="505">
        <v>3</v>
      </c>
      <c r="R205" s="505">
        <v>1</v>
      </c>
      <c r="S205" s="505">
        <v>0</v>
      </c>
      <c r="T205" s="505">
        <v>0</v>
      </c>
      <c r="U205" s="505">
        <v>0</v>
      </c>
      <c r="V205" s="505">
        <v>0</v>
      </c>
      <c r="W205" s="505"/>
      <c r="X205" s="505"/>
      <c r="Y205" s="505">
        <v>4</v>
      </c>
      <c r="Z205" s="505"/>
      <c r="AA205" s="505"/>
      <c r="AB205" s="505"/>
      <c r="AC205" s="520"/>
      <c r="AD205" s="520"/>
      <c r="AE205" s="521">
        <f t="shared" si="18"/>
        <v>0</v>
      </c>
      <c r="AF205" s="521">
        <f t="shared" si="19"/>
        <v>0</v>
      </c>
      <c r="AG205" s="521">
        <f t="shared" si="20"/>
        <v>0</v>
      </c>
      <c r="AH205" s="521">
        <f t="shared" si="21"/>
        <v>0</v>
      </c>
      <c r="AI205" s="521">
        <f t="shared" si="22"/>
        <v>0</v>
      </c>
      <c r="AJ205" s="521">
        <f t="shared" si="23"/>
        <v>0</v>
      </c>
      <c r="AK205" s="521">
        <f t="shared" si="24"/>
        <v>0</v>
      </c>
      <c r="AL205" s="521">
        <f t="shared" si="25"/>
        <v>0</v>
      </c>
      <c r="AM205" s="521">
        <f t="shared" si="26"/>
        <v>0</v>
      </c>
    </row>
    <row r="206" spans="1:39" ht="15.75" customHeight="1">
      <c r="A206" s="505" t="s">
        <v>502</v>
      </c>
      <c r="B206" s="505" t="s">
        <v>525</v>
      </c>
      <c r="C206" s="626" t="s">
        <v>526</v>
      </c>
      <c r="D206" s="323">
        <v>191</v>
      </c>
      <c r="E206" s="506">
        <v>43</v>
      </c>
      <c r="F206" s="506">
        <v>15</v>
      </c>
      <c r="G206" s="506">
        <v>28</v>
      </c>
      <c r="H206" s="506">
        <v>0</v>
      </c>
      <c r="I206" s="506">
        <v>0</v>
      </c>
      <c r="J206" s="506">
        <v>0</v>
      </c>
      <c r="K206" s="506">
        <v>0</v>
      </c>
      <c r="L206" s="506">
        <v>0</v>
      </c>
      <c r="M206" s="506">
        <v>0</v>
      </c>
      <c r="N206" s="506">
        <v>0</v>
      </c>
      <c r="O206" s="506">
        <v>43</v>
      </c>
      <c r="P206" s="506">
        <v>22</v>
      </c>
      <c r="Q206" s="506">
        <v>10</v>
      </c>
      <c r="R206" s="506">
        <v>12</v>
      </c>
      <c r="S206" s="506">
        <v>21</v>
      </c>
      <c r="T206" s="506">
        <v>5</v>
      </c>
      <c r="U206" s="506">
        <v>16</v>
      </c>
      <c r="V206" s="506">
        <v>0</v>
      </c>
      <c r="W206" s="506">
        <v>0</v>
      </c>
      <c r="X206" s="506">
        <v>0</v>
      </c>
      <c r="Y206" s="506">
        <v>43</v>
      </c>
      <c r="Z206" s="506">
        <v>0</v>
      </c>
      <c r="AA206" s="506">
        <v>0</v>
      </c>
      <c r="AB206" s="506">
        <v>0</v>
      </c>
      <c r="AC206" s="520"/>
      <c r="AD206" s="520"/>
      <c r="AE206" s="521">
        <f t="shared" si="18"/>
        <v>0</v>
      </c>
      <c r="AF206" s="521">
        <f t="shared" si="19"/>
        <v>0</v>
      </c>
      <c r="AG206" s="521">
        <f t="shared" si="20"/>
        <v>0</v>
      </c>
      <c r="AH206" s="521">
        <f t="shared" si="21"/>
        <v>0</v>
      </c>
      <c r="AI206" s="521">
        <f t="shared" si="22"/>
        <v>0</v>
      </c>
      <c r="AJ206" s="521">
        <f t="shared" si="23"/>
        <v>0</v>
      </c>
      <c r="AK206" s="521">
        <f t="shared" si="24"/>
        <v>0</v>
      </c>
      <c r="AL206" s="521">
        <f t="shared" si="25"/>
        <v>0</v>
      </c>
      <c r="AM206" s="521">
        <f t="shared" si="26"/>
        <v>0</v>
      </c>
    </row>
    <row r="207" spans="1:39" ht="15.75" customHeight="1">
      <c r="A207" s="505" t="s">
        <v>502</v>
      </c>
      <c r="B207" s="505" t="s">
        <v>527</v>
      </c>
      <c r="C207" s="626" t="s">
        <v>528</v>
      </c>
      <c r="D207" s="324">
        <v>192</v>
      </c>
      <c r="E207" s="506">
        <v>238</v>
      </c>
      <c r="F207" s="506">
        <v>215</v>
      </c>
      <c r="G207" s="506">
        <v>23</v>
      </c>
      <c r="H207" s="506">
        <v>0</v>
      </c>
      <c r="I207" s="506">
        <v>0</v>
      </c>
      <c r="J207" s="506">
        <v>0</v>
      </c>
      <c r="K207" s="506">
        <v>0</v>
      </c>
      <c r="L207" s="506">
        <v>0</v>
      </c>
      <c r="M207" s="506">
        <v>0</v>
      </c>
      <c r="N207" s="506">
        <v>0</v>
      </c>
      <c r="O207" s="506">
        <v>238</v>
      </c>
      <c r="P207" s="506">
        <v>35</v>
      </c>
      <c r="Q207" s="506">
        <v>31</v>
      </c>
      <c r="R207" s="506">
        <v>4</v>
      </c>
      <c r="S207" s="506">
        <v>203</v>
      </c>
      <c r="T207" s="506">
        <v>184</v>
      </c>
      <c r="U207" s="506">
        <v>19</v>
      </c>
      <c r="V207" s="506">
        <v>0</v>
      </c>
      <c r="W207" s="506">
        <v>0</v>
      </c>
      <c r="X207" s="506">
        <v>0</v>
      </c>
      <c r="Y207" s="506">
        <v>238</v>
      </c>
      <c r="Z207" s="506">
        <v>0</v>
      </c>
      <c r="AA207" s="506">
        <v>0</v>
      </c>
      <c r="AB207" s="506">
        <v>0</v>
      </c>
      <c r="AC207" s="520"/>
      <c r="AD207" s="520"/>
      <c r="AE207" s="521">
        <f t="shared" si="18"/>
        <v>0</v>
      </c>
      <c r="AF207" s="521">
        <f t="shared" si="19"/>
        <v>0</v>
      </c>
      <c r="AG207" s="521">
        <f t="shared" si="20"/>
        <v>0</v>
      </c>
      <c r="AH207" s="521">
        <f t="shared" si="21"/>
        <v>0</v>
      </c>
      <c r="AI207" s="521">
        <f t="shared" si="22"/>
        <v>0</v>
      </c>
      <c r="AJ207" s="521">
        <f t="shared" si="23"/>
        <v>0</v>
      </c>
      <c r="AK207" s="521">
        <f t="shared" si="24"/>
        <v>0</v>
      </c>
      <c r="AL207" s="521">
        <f t="shared" si="25"/>
        <v>0</v>
      </c>
      <c r="AM207" s="521">
        <f t="shared" si="26"/>
        <v>0</v>
      </c>
    </row>
    <row r="208" spans="1:39" ht="15.75" customHeight="1">
      <c r="A208" s="505" t="s">
        <v>502</v>
      </c>
      <c r="B208" s="505" t="s">
        <v>529</v>
      </c>
      <c r="C208" s="626" t="s">
        <v>530</v>
      </c>
      <c r="D208" s="323">
        <v>193</v>
      </c>
      <c r="E208" s="505">
        <v>13</v>
      </c>
      <c r="F208" s="505">
        <v>12</v>
      </c>
      <c r="G208" s="505">
        <v>1</v>
      </c>
      <c r="H208" s="505">
        <v>13</v>
      </c>
      <c r="I208" s="505">
        <v>0</v>
      </c>
      <c r="J208" s="505">
        <v>0</v>
      </c>
      <c r="K208" s="505">
        <v>0</v>
      </c>
      <c r="L208" s="505">
        <v>13</v>
      </c>
      <c r="M208" s="505">
        <v>12</v>
      </c>
      <c r="N208" s="505">
        <v>1</v>
      </c>
      <c r="O208" s="505">
        <v>0</v>
      </c>
      <c r="P208" s="505">
        <v>0</v>
      </c>
      <c r="Q208" s="505"/>
      <c r="R208" s="505"/>
      <c r="S208" s="505">
        <v>0</v>
      </c>
      <c r="T208" s="505">
        <v>0</v>
      </c>
      <c r="U208" s="505">
        <v>0</v>
      </c>
      <c r="V208" s="505">
        <v>0</v>
      </c>
      <c r="W208" s="505"/>
      <c r="X208" s="505"/>
      <c r="Y208" s="505"/>
      <c r="Z208" s="505">
        <v>13</v>
      </c>
      <c r="AA208" s="505"/>
      <c r="AB208" s="505"/>
      <c r="AC208" s="520"/>
      <c r="AD208" s="520"/>
      <c r="AE208" s="521">
        <f t="shared" si="18"/>
        <v>0</v>
      </c>
      <c r="AF208" s="521">
        <f t="shared" si="19"/>
        <v>0</v>
      </c>
      <c r="AG208" s="521">
        <f t="shared" si="20"/>
        <v>0</v>
      </c>
      <c r="AH208" s="521">
        <f t="shared" si="21"/>
        <v>0</v>
      </c>
      <c r="AI208" s="521">
        <f t="shared" si="22"/>
        <v>0</v>
      </c>
      <c r="AJ208" s="521">
        <f t="shared" si="23"/>
        <v>0</v>
      </c>
      <c r="AK208" s="521">
        <f t="shared" si="24"/>
        <v>0</v>
      </c>
      <c r="AL208" s="521">
        <f t="shared" si="25"/>
        <v>0</v>
      </c>
      <c r="AM208" s="521">
        <f t="shared" si="26"/>
        <v>0</v>
      </c>
    </row>
    <row r="209" spans="1:39" ht="22.5" customHeight="1">
      <c r="A209" s="505" t="s">
        <v>502</v>
      </c>
      <c r="B209" s="505" t="s">
        <v>531</v>
      </c>
      <c r="C209" s="626" t="s">
        <v>532</v>
      </c>
      <c r="D209" s="324">
        <v>194</v>
      </c>
      <c r="E209" s="506">
        <v>87</v>
      </c>
      <c r="F209" s="506">
        <v>76</v>
      </c>
      <c r="G209" s="506">
        <v>11</v>
      </c>
      <c r="H209" s="506">
        <v>87</v>
      </c>
      <c r="I209" s="506">
        <v>29</v>
      </c>
      <c r="J209" s="506">
        <v>28</v>
      </c>
      <c r="K209" s="506">
        <v>1</v>
      </c>
      <c r="L209" s="506">
        <v>58</v>
      </c>
      <c r="M209" s="506">
        <v>48</v>
      </c>
      <c r="N209" s="506">
        <v>10</v>
      </c>
      <c r="O209" s="506">
        <v>0</v>
      </c>
      <c r="P209" s="506">
        <v>0</v>
      </c>
      <c r="Q209" s="506">
        <v>0</v>
      </c>
      <c r="R209" s="506">
        <v>0</v>
      </c>
      <c r="S209" s="506">
        <v>0</v>
      </c>
      <c r="T209" s="506">
        <v>0</v>
      </c>
      <c r="U209" s="506">
        <v>0</v>
      </c>
      <c r="V209" s="506">
        <v>0</v>
      </c>
      <c r="W209" s="506">
        <v>0</v>
      </c>
      <c r="X209" s="506">
        <v>0</v>
      </c>
      <c r="Y209" s="506">
        <v>87</v>
      </c>
      <c r="Z209" s="506">
        <v>0</v>
      </c>
      <c r="AA209" s="506">
        <v>0</v>
      </c>
      <c r="AB209" s="506">
        <v>0</v>
      </c>
      <c r="AC209" s="520"/>
      <c r="AD209" s="520"/>
      <c r="AE209" s="521">
        <f t="shared" ref="AE209:AE250" si="27">+E209-F209-G209</f>
        <v>0</v>
      </c>
      <c r="AF209" s="521">
        <f t="shared" ref="AF209:AF250" si="28">+H209-I209-L209</f>
        <v>0</v>
      </c>
      <c r="AG209" s="521">
        <f t="shared" ref="AG209:AG250" si="29">+I209-J209-K209</f>
        <v>0</v>
      </c>
      <c r="AH209" s="521">
        <f t="shared" ref="AH209:AH250" si="30">+L209-M209-N209</f>
        <v>0</v>
      </c>
      <c r="AI209" s="521">
        <f t="shared" ref="AI209:AI250" si="31">+O209-P209-S209</f>
        <v>0</v>
      </c>
      <c r="AJ209" s="521">
        <f t="shared" ref="AJ209:AJ250" si="32">+P209-Q209-R209</f>
        <v>0</v>
      </c>
      <c r="AK209" s="521">
        <f t="shared" ref="AK209:AK250" si="33">+S209-T209-U209</f>
        <v>0</v>
      </c>
      <c r="AL209" s="521">
        <f t="shared" ref="AL209:AL250" si="34">+V209-W209-X209</f>
        <v>0</v>
      </c>
      <c r="AM209" s="521">
        <f t="shared" ref="AM209:AM250" si="35">+E209-Y209-Z209-AA209-AB209</f>
        <v>0</v>
      </c>
    </row>
    <row r="210" spans="1:39" ht="22.5" customHeight="1">
      <c r="A210" s="505" t="s">
        <v>502</v>
      </c>
      <c r="B210" s="505" t="s">
        <v>533</v>
      </c>
      <c r="C210" s="626" t="s">
        <v>534</v>
      </c>
      <c r="D210" s="323">
        <v>195</v>
      </c>
      <c r="E210" s="505">
        <v>79</v>
      </c>
      <c r="F210" s="505">
        <v>79</v>
      </c>
      <c r="G210" s="505">
        <v>0</v>
      </c>
      <c r="H210" s="505">
        <v>0</v>
      </c>
      <c r="I210" s="505">
        <v>0</v>
      </c>
      <c r="J210" s="505">
        <v>0</v>
      </c>
      <c r="K210" s="505">
        <v>0</v>
      </c>
      <c r="L210" s="505">
        <v>0</v>
      </c>
      <c r="M210" s="505">
        <v>0</v>
      </c>
      <c r="N210" s="505">
        <v>0</v>
      </c>
      <c r="O210" s="505">
        <v>79</v>
      </c>
      <c r="P210" s="505">
        <v>0</v>
      </c>
      <c r="Q210" s="505"/>
      <c r="R210" s="505"/>
      <c r="S210" s="505">
        <v>79</v>
      </c>
      <c r="T210" s="505">
        <v>79</v>
      </c>
      <c r="U210" s="505">
        <v>0</v>
      </c>
      <c r="V210" s="505">
        <v>0</v>
      </c>
      <c r="W210" s="505"/>
      <c r="X210" s="505"/>
      <c r="Y210" s="505">
        <v>79</v>
      </c>
      <c r="Z210" s="505"/>
      <c r="AA210" s="505"/>
      <c r="AB210" s="505"/>
      <c r="AC210" s="520"/>
      <c r="AD210" s="520"/>
      <c r="AE210" s="521">
        <f t="shared" si="27"/>
        <v>0</v>
      </c>
      <c r="AF210" s="521">
        <f t="shared" si="28"/>
        <v>0</v>
      </c>
      <c r="AG210" s="521">
        <f t="shared" si="29"/>
        <v>0</v>
      </c>
      <c r="AH210" s="521">
        <f t="shared" si="30"/>
        <v>0</v>
      </c>
      <c r="AI210" s="521">
        <f t="shared" si="31"/>
        <v>0</v>
      </c>
      <c r="AJ210" s="521">
        <f t="shared" si="32"/>
        <v>0</v>
      </c>
      <c r="AK210" s="521">
        <f t="shared" si="33"/>
        <v>0</v>
      </c>
      <c r="AL210" s="521">
        <f t="shared" si="34"/>
        <v>0</v>
      </c>
      <c r="AM210" s="521">
        <f t="shared" si="35"/>
        <v>0</v>
      </c>
    </row>
    <row r="211" spans="1:39" ht="22.5" customHeight="1">
      <c r="A211" s="505" t="s">
        <v>502</v>
      </c>
      <c r="B211" s="505" t="s">
        <v>535</v>
      </c>
      <c r="C211" s="626" t="s">
        <v>536</v>
      </c>
      <c r="D211" s="324">
        <v>196</v>
      </c>
      <c r="E211" s="506">
        <v>132</v>
      </c>
      <c r="F211" s="506">
        <v>53</v>
      </c>
      <c r="G211" s="506">
        <v>79</v>
      </c>
      <c r="H211" s="506">
        <v>0</v>
      </c>
      <c r="I211" s="506">
        <v>0</v>
      </c>
      <c r="J211" s="506">
        <v>0</v>
      </c>
      <c r="K211" s="506">
        <v>0</v>
      </c>
      <c r="L211" s="506">
        <v>0</v>
      </c>
      <c r="M211" s="506">
        <v>0</v>
      </c>
      <c r="N211" s="506">
        <v>0</v>
      </c>
      <c r="O211" s="506">
        <v>132</v>
      </c>
      <c r="P211" s="506">
        <v>92</v>
      </c>
      <c r="Q211" s="506">
        <v>23</v>
      </c>
      <c r="R211" s="506">
        <v>69</v>
      </c>
      <c r="S211" s="506">
        <v>40</v>
      </c>
      <c r="T211" s="506">
        <v>30</v>
      </c>
      <c r="U211" s="506">
        <v>10</v>
      </c>
      <c r="V211" s="506">
        <v>0</v>
      </c>
      <c r="W211" s="506">
        <v>0</v>
      </c>
      <c r="X211" s="506">
        <v>0</v>
      </c>
      <c r="Y211" s="506">
        <v>132</v>
      </c>
      <c r="Z211" s="506">
        <v>0</v>
      </c>
      <c r="AA211" s="506">
        <v>0</v>
      </c>
      <c r="AB211" s="506">
        <v>0</v>
      </c>
      <c r="AC211" s="520"/>
      <c r="AD211" s="520"/>
      <c r="AE211" s="521">
        <f t="shared" si="27"/>
        <v>0</v>
      </c>
      <c r="AF211" s="521">
        <f t="shared" si="28"/>
        <v>0</v>
      </c>
      <c r="AG211" s="521">
        <f t="shared" si="29"/>
        <v>0</v>
      </c>
      <c r="AH211" s="521">
        <f t="shared" si="30"/>
        <v>0</v>
      </c>
      <c r="AI211" s="521">
        <f t="shared" si="31"/>
        <v>0</v>
      </c>
      <c r="AJ211" s="521">
        <f t="shared" si="32"/>
        <v>0</v>
      </c>
      <c r="AK211" s="521">
        <f t="shared" si="33"/>
        <v>0</v>
      </c>
      <c r="AL211" s="521">
        <f t="shared" si="34"/>
        <v>0</v>
      </c>
      <c r="AM211" s="521">
        <f t="shared" si="35"/>
        <v>0</v>
      </c>
    </row>
    <row r="212" spans="1:39" ht="22.5" customHeight="1">
      <c r="A212" s="505" t="s">
        <v>502</v>
      </c>
      <c r="B212" s="505" t="s">
        <v>537</v>
      </c>
      <c r="C212" s="626" t="s">
        <v>538</v>
      </c>
      <c r="D212" s="323">
        <v>197</v>
      </c>
      <c r="E212" s="505">
        <v>46</v>
      </c>
      <c r="F212" s="505">
        <v>13</v>
      </c>
      <c r="G212" s="505">
        <v>33</v>
      </c>
      <c r="H212" s="505">
        <v>0</v>
      </c>
      <c r="I212" s="505">
        <v>0</v>
      </c>
      <c r="J212" s="505">
        <v>0</v>
      </c>
      <c r="K212" s="505">
        <v>0</v>
      </c>
      <c r="L212" s="505">
        <v>0</v>
      </c>
      <c r="M212" s="505">
        <v>0</v>
      </c>
      <c r="N212" s="505">
        <v>0</v>
      </c>
      <c r="O212" s="505">
        <v>46</v>
      </c>
      <c r="P212" s="505">
        <v>0</v>
      </c>
      <c r="Q212" s="505"/>
      <c r="R212" s="505"/>
      <c r="S212" s="505">
        <v>46</v>
      </c>
      <c r="T212" s="505">
        <v>13</v>
      </c>
      <c r="U212" s="505">
        <v>33</v>
      </c>
      <c r="V212" s="505">
        <v>0</v>
      </c>
      <c r="W212" s="505"/>
      <c r="X212" s="505"/>
      <c r="Y212" s="505">
        <v>46</v>
      </c>
      <c r="Z212" s="505"/>
      <c r="AA212" s="505"/>
      <c r="AB212" s="505"/>
      <c r="AC212" s="520"/>
      <c r="AD212" s="520"/>
      <c r="AE212" s="521">
        <f t="shared" si="27"/>
        <v>0</v>
      </c>
      <c r="AF212" s="521">
        <f t="shared" si="28"/>
        <v>0</v>
      </c>
      <c r="AG212" s="521">
        <f t="shared" si="29"/>
        <v>0</v>
      </c>
      <c r="AH212" s="521">
        <f t="shared" si="30"/>
        <v>0</v>
      </c>
      <c r="AI212" s="521">
        <f t="shared" si="31"/>
        <v>0</v>
      </c>
      <c r="AJ212" s="521">
        <f t="shared" si="32"/>
        <v>0</v>
      </c>
      <c r="AK212" s="521">
        <f t="shared" si="33"/>
        <v>0</v>
      </c>
      <c r="AL212" s="521">
        <f t="shared" si="34"/>
        <v>0</v>
      </c>
      <c r="AM212" s="521">
        <f t="shared" si="35"/>
        <v>0</v>
      </c>
    </row>
    <row r="213" spans="1:39" ht="22.5" customHeight="1">
      <c r="A213" s="506" t="s">
        <v>502</v>
      </c>
      <c r="B213" s="506" t="s">
        <v>539</v>
      </c>
      <c r="C213" s="627" t="s">
        <v>540</v>
      </c>
      <c r="D213" s="324">
        <v>198</v>
      </c>
      <c r="E213" s="506">
        <v>117</v>
      </c>
      <c r="F213" s="506">
        <v>0</v>
      </c>
      <c r="G213" s="506">
        <v>117</v>
      </c>
      <c r="H213" s="506">
        <v>117</v>
      </c>
      <c r="I213" s="506">
        <v>109</v>
      </c>
      <c r="J213" s="506">
        <v>0</v>
      </c>
      <c r="K213" s="506">
        <v>109</v>
      </c>
      <c r="L213" s="506">
        <v>8</v>
      </c>
      <c r="M213" s="506">
        <v>0</v>
      </c>
      <c r="N213" s="506">
        <v>8</v>
      </c>
      <c r="O213" s="506">
        <v>0</v>
      </c>
      <c r="P213" s="506">
        <v>0</v>
      </c>
      <c r="Q213" s="506">
        <v>0</v>
      </c>
      <c r="R213" s="506">
        <v>0</v>
      </c>
      <c r="S213" s="506">
        <v>0</v>
      </c>
      <c r="T213" s="506">
        <v>0</v>
      </c>
      <c r="U213" s="506">
        <v>0</v>
      </c>
      <c r="V213" s="506">
        <v>0</v>
      </c>
      <c r="W213" s="506">
        <v>0</v>
      </c>
      <c r="X213" s="506">
        <v>0</v>
      </c>
      <c r="Y213" s="506">
        <v>117</v>
      </c>
      <c r="Z213" s="506">
        <v>0</v>
      </c>
      <c r="AA213" s="506">
        <v>0</v>
      </c>
      <c r="AB213" s="506">
        <v>0</v>
      </c>
      <c r="AC213" s="520"/>
      <c r="AD213" s="520"/>
      <c r="AE213" s="521">
        <f t="shared" si="27"/>
        <v>0</v>
      </c>
      <c r="AF213" s="521">
        <f t="shared" si="28"/>
        <v>0</v>
      </c>
      <c r="AG213" s="521">
        <f t="shared" si="29"/>
        <v>0</v>
      </c>
      <c r="AH213" s="521">
        <f t="shared" si="30"/>
        <v>0</v>
      </c>
      <c r="AI213" s="521">
        <f t="shared" si="31"/>
        <v>0</v>
      </c>
      <c r="AJ213" s="521">
        <f t="shared" si="32"/>
        <v>0</v>
      </c>
      <c r="AK213" s="521">
        <f t="shared" si="33"/>
        <v>0</v>
      </c>
      <c r="AL213" s="521">
        <f t="shared" si="34"/>
        <v>0</v>
      </c>
      <c r="AM213" s="521">
        <f t="shared" si="35"/>
        <v>0</v>
      </c>
    </row>
    <row r="214" spans="1:39" ht="22.5" customHeight="1">
      <c r="A214" s="506" t="s">
        <v>502</v>
      </c>
      <c r="B214" s="506" t="s">
        <v>541</v>
      </c>
      <c r="C214" s="627" t="s">
        <v>542</v>
      </c>
      <c r="D214" s="323">
        <v>199</v>
      </c>
      <c r="E214" s="506">
        <v>1656</v>
      </c>
      <c r="F214" s="506">
        <v>53</v>
      </c>
      <c r="G214" s="506">
        <v>1603</v>
      </c>
      <c r="H214" s="506">
        <v>0</v>
      </c>
      <c r="I214" s="506">
        <v>0</v>
      </c>
      <c r="J214" s="506">
        <v>0</v>
      </c>
      <c r="K214" s="506">
        <v>0</v>
      </c>
      <c r="L214" s="506">
        <v>0</v>
      </c>
      <c r="M214" s="506">
        <v>0</v>
      </c>
      <c r="N214" s="506">
        <v>0</v>
      </c>
      <c r="O214" s="506">
        <v>1618</v>
      </c>
      <c r="P214" s="506">
        <v>549</v>
      </c>
      <c r="Q214" s="506">
        <v>45</v>
      </c>
      <c r="R214" s="506">
        <v>504</v>
      </c>
      <c r="S214" s="506">
        <v>1069</v>
      </c>
      <c r="T214" s="506">
        <v>8</v>
      </c>
      <c r="U214" s="506">
        <v>1061</v>
      </c>
      <c r="V214" s="506">
        <v>38</v>
      </c>
      <c r="W214" s="506">
        <v>0</v>
      </c>
      <c r="X214" s="506">
        <v>38</v>
      </c>
      <c r="Y214" s="506">
        <v>1636</v>
      </c>
      <c r="Z214" s="506">
        <v>0</v>
      </c>
      <c r="AA214" s="506">
        <v>0</v>
      </c>
      <c r="AB214" s="506">
        <v>20</v>
      </c>
      <c r="AC214" s="520"/>
      <c r="AD214" s="520"/>
      <c r="AE214" s="521">
        <f t="shared" si="27"/>
        <v>0</v>
      </c>
      <c r="AF214" s="521">
        <f t="shared" si="28"/>
        <v>0</v>
      </c>
      <c r="AG214" s="521">
        <f t="shared" si="29"/>
        <v>0</v>
      </c>
      <c r="AH214" s="521">
        <f t="shared" si="30"/>
        <v>0</v>
      </c>
      <c r="AI214" s="521">
        <f t="shared" si="31"/>
        <v>0</v>
      </c>
      <c r="AJ214" s="521">
        <f t="shared" si="32"/>
        <v>0</v>
      </c>
      <c r="AK214" s="521">
        <f t="shared" si="33"/>
        <v>0</v>
      </c>
      <c r="AL214" s="521">
        <f t="shared" si="34"/>
        <v>0</v>
      </c>
      <c r="AM214" s="521">
        <f t="shared" si="35"/>
        <v>0</v>
      </c>
    </row>
    <row r="215" spans="1:39" ht="22.5" customHeight="1">
      <c r="A215" s="505" t="s">
        <v>502</v>
      </c>
      <c r="B215" s="505" t="s">
        <v>543</v>
      </c>
      <c r="C215" s="626" t="s">
        <v>544</v>
      </c>
      <c r="D215" s="324">
        <v>200</v>
      </c>
      <c r="E215" s="505">
        <v>66</v>
      </c>
      <c r="F215" s="505">
        <v>27</v>
      </c>
      <c r="G215" s="505">
        <v>39</v>
      </c>
      <c r="H215" s="505">
        <v>0</v>
      </c>
      <c r="I215" s="505">
        <v>0</v>
      </c>
      <c r="J215" s="505">
        <v>0</v>
      </c>
      <c r="K215" s="505">
        <v>0</v>
      </c>
      <c r="L215" s="505">
        <v>0</v>
      </c>
      <c r="M215" s="505">
        <v>0</v>
      </c>
      <c r="N215" s="505">
        <v>0</v>
      </c>
      <c r="O215" s="505">
        <v>66</v>
      </c>
      <c r="P215" s="505">
        <v>0</v>
      </c>
      <c r="Q215" s="505"/>
      <c r="R215" s="505"/>
      <c r="S215" s="505">
        <v>66</v>
      </c>
      <c r="T215" s="505">
        <v>27</v>
      </c>
      <c r="U215" s="505">
        <v>39</v>
      </c>
      <c r="V215" s="505">
        <v>0</v>
      </c>
      <c r="W215" s="505"/>
      <c r="X215" s="505"/>
      <c r="Y215" s="505">
        <v>66</v>
      </c>
      <c r="Z215" s="505"/>
      <c r="AA215" s="505"/>
      <c r="AB215" s="505"/>
      <c r="AC215" s="520"/>
      <c r="AD215" s="520"/>
      <c r="AE215" s="521">
        <f t="shared" si="27"/>
        <v>0</v>
      </c>
      <c r="AF215" s="521">
        <f t="shared" si="28"/>
        <v>0</v>
      </c>
      <c r="AG215" s="521">
        <f t="shared" si="29"/>
        <v>0</v>
      </c>
      <c r="AH215" s="521">
        <f t="shared" si="30"/>
        <v>0</v>
      </c>
      <c r="AI215" s="521">
        <f t="shared" si="31"/>
        <v>0</v>
      </c>
      <c r="AJ215" s="521">
        <f t="shared" si="32"/>
        <v>0</v>
      </c>
      <c r="AK215" s="521">
        <f t="shared" si="33"/>
        <v>0</v>
      </c>
      <c r="AL215" s="521">
        <f t="shared" si="34"/>
        <v>0</v>
      </c>
      <c r="AM215" s="521">
        <f t="shared" si="35"/>
        <v>0</v>
      </c>
    </row>
    <row r="216" spans="1:39" ht="29.25" customHeight="1">
      <c r="A216" s="505" t="s">
        <v>502</v>
      </c>
      <c r="B216" s="505" t="s">
        <v>545</v>
      </c>
      <c r="C216" s="626" t="s">
        <v>546</v>
      </c>
      <c r="D216" s="323">
        <v>201</v>
      </c>
      <c r="E216" s="505">
        <v>12</v>
      </c>
      <c r="F216" s="505">
        <v>2</v>
      </c>
      <c r="G216" s="505">
        <v>10</v>
      </c>
      <c r="H216" s="505">
        <v>12</v>
      </c>
      <c r="I216" s="505">
        <v>12</v>
      </c>
      <c r="J216" s="505">
        <v>2</v>
      </c>
      <c r="K216" s="505">
        <v>10</v>
      </c>
      <c r="L216" s="505">
        <v>0</v>
      </c>
      <c r="M216" s="505">
        <v>0</v>
      </c>
      <c r="N216" s="505">
        <v>0</v>
      </c>
      <c r="O216" s="505">
        <v>0</v>
      </c>
      <c r="P216" s="505">
        <v>0</v>
      </c>
      <c r="Q216" s="505"/>
      <c r="R216" s="505"/>
      <c r="S216" s="505">
        <v>0</v>
      </c>
      <c r="T216" s="505"/>
      <c r="U216" s="505"/>
      <c r="V216" s="505">
        <v>0</v>
      </c>
      <c r="W216" s="505"/>
      <c r="X216" s="505"/>
      <c r="Y216" s="505">
        <v>12</v>
      </c>
      <c r="Z216" s="505"/>
      <c r="AA216" s="505"/>
      <c r="AB216" s="505"/>
      <c r="AC216" s="520"/>
      <c r="AD216" s="520"/>
      <c r="AE216" s="521">
        <f t="shared" si="27"/>
        <v>0</v>
      </c>
      <c r="AF216" s="521">
        <f t="shared" si="28"/>
        <v>0</v>
      </c>
      <c r="AG216" s="521">
        <f t="shared" si="29"/>
        <v>0</v>
      </c>
      <c r="AH216" s="521">
        <f t="shared" si="30"/>
        <v>0</v>
      </c>
      <c r="AI216" s="521">
        <f t="shared" si="31"/>
        <v>0</v>
      </c>
      <c r="AJ216" s="521">
        <f t="shared" si="32"/>
        <v>0</v>
      </c>
      <c r="AK216" s="521">
        <f t="shared" si="33"/>
        <v>0</v>
      </c>
      <c r="AL216" s="521">
        <f t="shared" si="34"/>
        <v>0</v>
      </c>
      <c r="AM216" s="521">
        <f t="shared" si="35"/>
        <v>0</v>
      </c>
    </row>
    <row r="217" spans="1:39" ht="22.5" customHeight="1">
      <c r="A217" s="505" t="s">
        <v>502</v>
      </c>
      <c r="B217" s="505" t="s">
        <v>547</v>
      </c>
      <c r="C217" s="626" t="s">
        <v>548</v>
      </c>
      <c r="D217" s="324">
        <v>202</v>
      </c>
      <c r="E217" s="506">
        <v>95</v>
      </c>
      <c r="F217" s="506">
        <v>10</v>
      </c>
      <c r="G217" s="506">
        <v>85</v>
      </c>
      <c r="H217" s="506">
        <v>0</v>
      </c>
      <c r="I217" s="506">
        <v>0</v>
      </c>
      <c r="J217" s="506">
        <v>0</v>
      </c>
      <c r="K217" s="506">
        <v>0</v>
      </c>
      <c r="L217" s="506">
        <v>0</v>
      </c>
      <c r="M217" s="506">
        <v>0</v>
      </c>
      <c r="N217" s="506">
        <v>0</v>
      </c>
      <c r="O217" s="506">
        <v>95</v>
      </c>
      <c r="P217" s="506">
        <v>30</v>
      </c>
      <c r="Q217" s="506">
        <v>1</v>
      </c>
      <c r="R217" s="506">
        <v>29</v>
      </c>
      <c r="S217" s="506">
        <v>65</v>
      </c>
      <c r="T217" s="506">
        <v>9</v>
      </c>
      <c r="U217" s="506">
        <v>56</v>
      </c>
      <c r="V217" s="506">
        <v>0</v>
      </c>
      <c r="W217" s="506">
        <v>0</v>
      </c>
      <c r="X217" s="506">
        <v>0</v>
      </c>
      <c r="Y217" s="506">
        <v>95</v>
      </c>
      <c r="Z217" s="506">
        <v>0</v>
      </c>
      <c r="AA217" s="506">
        <v>0</v>
      </c>
      <c r="AB217" s="506">
        <v>0</v>
      </c>
      <c r="AC217" s="520"/>
      <c r="AD217" s="520"/>
      <c r="AE217" s="521">
        <f t="shared" si="27"/>
        <v>0</v>
      </c>
      <c r="AF217" s="521">
        <f t="shared" si="28"/>
        <v>0</v>
      </c>
      <c r="AG217" s="521">
        <f t="shared" si="29"/>
        <v>0</v>
      </c>
      <c r="AH217" s="521">
        <f t="shared" si="30"/>
        <v>0</v>
      </c>
      <c r="AI217" s="521">
        <f t="shared" si="31"/>
        <v>0</v>
      </c>
      <c r="AJ217" s="521">
        <f t="shared" si="32"/>
        <v>0</v>
      </c>
      <c r="AK217" s="521">
        <f t="shared" si="33"/>
        <v>0</v>
      </c>
      <c r="AL217" s="521">
        <f t="shared" si="34"/>
        <v>0</v>
      </c>
      <c r="AM217" s="521">
        <f t="shared" si="35"/>
        <v>0</v>
      </c>
    </row>
    <row r="218" spans="1:39" ht="28.5" customHeight="1">
      <c r="A218" s="506" t="s">
        <v>502</v>
      </c>
      <c r="B218" s="506" t="s">
        <v>549</v>
      </c>
      <c r="C218" s="627" t="s">
        <v>550</v>
      </c>
      <c r="D218" s="323">
        <v>203</v>
      </c>
      <c r="E218" s="506">
        <v>289</v>
      </c>
      <c r="F218" s="506">
        <v>78</v>
      </c>
      <c r="G218" s="506">
        <v>211</v>
      </c>
      <c r="H218" s="506">
        <v>0</v>
      </c>
      <c r="I218" s="506">
        <v>0</v>
      </c>
      <c r="J218" s="506">
        <v>0</v>
      </c>
      <c r="K218" s="506">
        <v>0</v>
      </c>
      <c r="L218" s="506">
        <v>0</v>
      </c>
      <c r="M218" s="506">
        <v>0</v>
      </c>
      <c r="N218" s="506">
        <v>0</v>
      </c>
      <c r="O218" s="506">
        <v>289</v>
      </c>
      <c r="P218" s="506">
        <v>246</v>
      </c>
      <c r="Q218" s="506">
        <v>67</v>
      </c>
      <c r="R218" s="506">
        <v>179</v>
      </c>
      <c r="S218" s="506">
        <v>43</v>
      </c>
      <c r="T218" s="506">
        <v>11</v>
      </c>
      <c r="U218" s="506">
        <v>32</v>
      </c>
      <c r="V218" s="506">
        <v>0</v>
      </c>
      <c r="W218" s="506">
        <v>0</v>
      </c>
      <c r="X218" s="506">
        <v>0</v>
      </c>
      <c r="Y218" s="506">
        <v>289</v>
      </c>
      <c r="Z218" s="506">
        <v>0</v>
      </c>
      <c r="AA218" s="506">
        <v>0</v>
      </c>
      <c r="AB218" s="506">
        <v>0</v>
      </c>
      <c r="AC218" s="520"/>
      <c r="AD218" s="520"/>
      <c r="AE218" s="521">
        <f t="shared" si="27"/>
        <v>0</v>
      </c>
      <c r="AF218" s="521">
        <f t="shared" si="28"/>
        <v>0</v>
      </c>
      <c r="AG218" s="521">
        <f t="shared" si="29"/>
        <v>0</v>
      </c>
      <c r="AH218" s="521">
        <f t="shared" si="30"/>
        <v>0</v>
      </c>
      <c r="AI218" s="521">
        <f t="shared" si="31"/>
        <v>0</v>
      </c>
      <c r="AJ218" s="521">
        <f t="shared" si="32"/>
        <v>0</v>
      </c>
      <c r="AK218" s="521">
        <f t="shared" si="33"/>
        <v>0</v>
      </c>
      <c r="AL218" s="521">
        <f t="shared" si="34"/>
        <v>0</v>
      </c>
      <c r="AM218" s="521">
        <f t="shared" si="35"/>
        <v>0</v>
      </c>
    </row>
    <row r="219" spans="1:39" ht="22.5" customHeight="1">
      <c r="A219" s="506" t="s">
        <v>502</v>
      </c>
      <c r="B219" s="506" t="s">
        <v>551</v>
      </c>
      <c r="C219" s="627" t="s">
        <v>552</v>
      </c>
      <c r="D219" s="324">
        <v>204</v>
      </c>
      <c r="E219" s="506">
        <v>406</v>
      </c>
      <c r="F219" s="506">
        <v>68</v>
      </c>
      <c r="G219" s="506">
        <v>338</v>
      </c>
      <c r="H219" s="506">
        <v>0</v>
      </c>
      <c r="I219" s="506">
        <v>0</v>
      </c>
      <c r="J219" s="506">
        <v>0</v>
      </c>
      <c r="K219" s="506">
        <v>0</v>
      </c>
      <c r="L219" s="506">
        <v>0</v>
      </c>
      <c r="M219" s="506">
        <v>0</v>
      </c>
      <c r="N219" s="506">
        <v>0</v>
      </c>
      <c r="O219" s="506">
        <v>406</v>
      </c>
      <c r="P219" s="506">
        <v>159</v>
      </c>
      <c r="Q219" s="506">
        <v>28</v>
      </c>
      <c r="R219" s="506">
        <v>131</v>
      </c>
      <c r="S219" s="506">
        <v>247</v>
      </c>
      <c r="T219" s="506">
        <v>40</v>
      </c>
      <c r="U219" s="506">
        <v>207</v>
      </c>
      <c r="V219" s="506">
        <v>0</v>
      </c>
      <c r="W219" s="506">
        <v>0</v>
      </c>
      <c r="X219" s="506">
        <v>0</v>
      </c>
      <c r="Y219" s="506">
        <v>406</v>
      </c>
      <c r="Z219" s="506">
        <v>0</v>
      </c>
      <c r="AA219" s="506">
        <v>0</v>
      </c>
      <c r="AB219" s="506">
        <v>0</v>
      </c>
      <c r="AC219" s="520"/>
      <c r="AD219" s="520"/>
      <c r="AE219" s="521">
        <f t="shared" si="27"/>
        <v>0</v>
      </c>
      <c r="AF219" s="521">
        <f t="shared" si="28"/>
        <v>0</v>
      </c>
      <c r="AG219" s="521">
        <f t="shared" si="29"/>
        <v>0</v>
      </c>
      <c r="AH219" s="521">
        <f t="shared" si="30"/>
        <v>0</v>
      </c>
      <c r="AI219" s="521">
        <f t="shared" si="31"/>
        <v>0</v>
      </c>
      <c r="AJ219" s="521">
        <f t="shared" si="32"/>
        <v>0</v>
      </c>
      <c r="AK219" s="521">
        <f t="shared" si="33"/>
        <v>0</v>
      </c>
      <c r="AL219" s="521">
        <f t="shared" si="34"/>
        <v>0</v>
      </c>
      <c r="AM219" s="521">
        <f t="shared" si="35"/>
        <v>0</v>
      </c>
    </row>
    <row r="220" spans="1:39" ht="22.5" customHeight="1">
      <c r="A220" s="506" t="s">
        <v>502</v>
      </c>
      <c r="B220" s="506" t="s">
        <v>553</v>
      </c>
      <c r="C220" s="627" t="s">
        <v>554</v>
      </c>
      <c r="D220" s="323">
        <v>205</v>
      </c>
      <c r="E220" s="506">
        <v>3051</v>
      </c>
      <c r="F220" s="506">
        <v>1473</v>
      </c>
      <c r="G220" s="506">
        <v>1578</v>
      </c>
      <c r="H220" s="506">
        <v>0</v>
      </c>
      <c r="I220" s="506">
        <v>0</v>
      </c>
      <c r="J220" s="506">
        <v>0</v>
      </c>
      <c r="K220" s="506">
        <v>0</v>
      </c>
      <c r="L220" s="506">
        <v>0</v>
      </c>
      <c r="M220" s="506">
        <v>0</v>
      </c>
      <c r="N220" s="506">
        <v>0</v>
      </c>
      <c r="O220" s="506">
        <v>2999</v>
      </c>
      <c r="P220" s="506">
        <v>661</v>
      </c>
      <c r="Q220" s="506">
        <v>214</v>
      </c>
      <c r="R220" s="506">
        <v>447</v>
      </c>
      <c r="S220" s="506">
        <v>2338</v>
      </c>
      <c r="T220" s="506">
        <v>1247</v>
      </c>
      <c r="U220" s="506">
        <v>1091</v>
      </c>
      <c r="V220" s="506">
        <v>52</v>
      </c>
      <c r="W220" s="506">
        <v>12</v>
      </c>
      <c r="X220" s="506">
        <v>40</v>
      </c>
      <c r="Y220" s="506">
        <v>3002</v>
      </c>
      <c r="Z220" s="506">
        <v>0</v>
      </c>
      <c r="AA220" s="506">
        <v>8</v>
      </c>
      <c r="AB220" s="506">
        <v>41</v>
      </c>
      <c r="AC220" s="520"/>
      <c r="AD220" s="520"/>
      <c r="AE220" s="521">
        <f t="shared" si="27"/>
        <v>0</v>
      </c>
      <c r="AF220" s="521">
        <f t="shared" si="28"/>
        <v>0</v>
      </c>
      <c r="AG220" s="521">
        <f t="shared" si="29"/>
        <v>0</v>
      </c>
      <c r="AH220" s="521">
        <f t="shared" si="30"/>
        <v>0</v>
      </c>
      <c r="AI220" s="521">
        <f t="shared" si="31"/>
        <v>0</v>
      </c>
      <c r="AJ220" s="521">
        <f t="shared" si="32"/>
        <v>0</v>
      </c>
      <c r="AK220" s="521">
        <f t="shared" si="33"/>
        <v>0</v>
      </c>
      <c r="AL220" s="521">
        <f t="shared" si="34"/>
        <v>0</v>
      </c>
      <c r="AM220" s="521">
        <f t="shared" si="35"/>
        <v>0</v>
      </c>
    </row>
    <row r="221" spans="1:39" ht="22.5" customHeight="1">
      <c r="A221" s="506" t="s">
        <v>502</v>
      </c>
      <c r="B221" s="506" t="s">
        <v>555</v>
      </c>
      <c r="C221" s="627" t="s">
        <v>556</v>
      </c>
      <c r="D221" s="324">
        <v>206</v>
      </c>
      <c r="E221" s="506">
        <v>64</v>
      </c>
      <c r="F221" s="506">
        <v>9</v>
      </c>
      <c r="G221" s="506">
        <v>55</v>
      </c>
      <c r="H221" s="506">
        <v>64</v>
      </c>
      <c r="I221" s="506">
        <v>52</v>
      </c>
      <c r="J221" s="506">
        <v>6</v>
      </c>
      <c r="K221" s="506">
        <v>46</v>
      </c>
      <c r="L221" s="506">
        <v>12</v>
      </c>
      <c r="M221" s="506">
        <v>3</v>
      </c>
      <c r="N221" s="506">
        <v>9</v>
      </c>
      <c r="O221" s="506">
        <v>0</v>
      </c>
      <c r="P221" s="506">
        <v>0</v>
      </c>
      <c r="Q221" s="506">
        <v>0</v>
      </c>
      <c r="R221" s="506">
        <v>0</v>
      </c>
      <c r="S221" s="506">
        <v>0</v>
      </c>
      <c r="T221" s="506">
        <v>0</v>
      </c>
      <c r="U221" s="506">
        <v>0</v>
      </c>
      <c r="V221" s="506">
        <v>0</v>
      </c>
      <c r="W221" s="506">
        <v>0</v>
      </c>
      <c r="X221" s="506">
        <v>0</v>
      </c>
      <c r="Y221" s="506">
        <v>64</v>
      </c>
      <c r="Z221" s="506">
        <v>0</v>
      </c>
      <c r="AA221" s="506">
        <v>0</v>
      </c>
      <c r="AB221" s="506">
        <v>0</v>
      </c>
      <c r="AC221" s="520"/>
      <c r="AD221" s="520"/>
      <c r="AE221" s="521">
        <f t="shared" si="27"/>
        <v>0</v>
      </c>
      <c r="AF221" s="521">
        <f t="shared" si="28"/>
        <v>0</v>
      </c>
      <c r="AG221" s="521">
        <f t="shared" si="29"/>
        <v>0</v>
      </c>
      <c r="AH221" s="521">
        <f t="shared" si="30"/>
        <v>0</v>
      </c>
      <c r="AI221" s="521">
        <f t="shared" si="31"/>
        <v>0</v>
      </c>
      <c r="AJ221" s="521">
        <f t="shared" si="32"/>
        <v>0</v>
      </c>
      <c r="AK221" s="521">
        <f t="shared" si="33"/>
        <v>0</v>
      </c>
      <c r="AL221" s="521">
        <f t="shared" si="34"/>
        <v>0</v>
      </c>
      <c r="AM221" s="521">
        <f t="shared" si="35"/>
        <v>0</v>
      </c>
    </row>
    <row r="222" spans="1:39" ht="22.5" customHeight="1">
      <c r="A222" s="506" t="s">
        <v>502</v>
      </c>
      <c r="B222" s="506" t="s">
        <v>557</v>
      </c>
      <c r="C222" s="627" t="s">
        <v>558</v>
      </c>
      <c r="D222" s="323">
        <v>207</v>
      </c>
      <c r="E222" s="506">
        <v>182</v>
      </c>
      <c r="F222" s="506">
        <v>174</v>
      </c>
      <c r="G222" s="506">
        <v>8</v>
      </c>
      <c r="H222" s="506">
        <v>0</v>
      </c>
      <c r="I222" s="506">
        <v>0</v>
      </c>
      <c r="J222" s="506">
        <v>0</v>
      </c>
      <c r="K222" s="506">
        <v>0</v>
      </c>
      <c r="L222" s="506">
        <v>0</v>
      </c>
      <c r="M222" s="506">
        <v>0</v>
      </c>
      <c r="N222" s="506">
        <v>0</v>
      </c>
      <c r="O222" s="506">
        <v>182</v>
      </c>
      <c r="P222" s="506">
        <v>31</v>
      </c>
      <c r="Q222" s="506">
        <v>31</v>
      </c>
      <c r="R222" s="506">
        <v>0</v>
      </c>
      <c r="S222" s="506">
        <v>151</v>
      </c>
      <c r="T222" s="506">
        <v>143</v>
      </c>
      <c r="U222" s="506">
        <v>8</v>
      </c>
      <c r="V222" s="506">
        <v>0</v>
      </c>
      <c r="W222" s="506">
        <v>0</v>
      </c>
      <c r="X222" s="506">
        <v>0</v>
      </c>
      <c r="Y222" s="506">
        <v>182</v>
      </c>
      <c r="Z222" s="506">
        <v>0</v>
      </c>
      <c r="AA222" s="506">
        <v>0</v>
      </c>
      <c r="AB222" s="506">
        <v>0</v>
      </c>
      <c r="AC222" s="520"/>
      <c r="AD222" s="520"/>
      <c r="AE222" s="521">
        <f t="shared" si="27"/>
        <v>0</v>
      </c>
      <c r="AF222" s="521">
        <f t="shared" si="28"/>
        <v>0</v>
      </c>
      <c r="AG222" s="521">
        <f t="shared" si="29"/>
        <v>0</v>
      </c>
      <c r="AH222" s="521">
        <f t="shared" si="30"/>
        <v>0</v>
      </c>
      <c r="AI222" s="521">
        <f t="shared" si="31"/>
        <v>0</v>
      </c>
      <c r="AJ222" s="521">
        <f t="shared" si="32"/>
        <v>0</v>
      </c>
      <c r="AK222" s="521">
        <f t="shared" si="33"/>
        <v>0</v>
      </c>
      <c r="AL222" s="521">
        <f t="shared" si="34"/>
        <v>0</v>
      </c>
      <c r="AM222" s="521">
        <f t="shared" si="35"/>
        <v>0</v>
      </c>
    </row>
    <row r="223" spans="1:39" ht="22.5" customHeight="1">
      <c r="A223" s="506" t="s">
        <v>502</v>
      </c>
      <c r="B223" s="506" t="s">
        <v>559</v>
      </c>
      <c r="C223" s="627" t="s">
        <v>560</v>
      </c>
      <c r="D223" s="324">
        <v>208</v>
      </c>
      <c r="E223" s="506">
        <v>176</v>
      </c>
      <c r="F223" s="506">
        <v>124</v>
      </c>
      <c r="G223" s="506">
        <v>52</v>
      </c>
      <c r="H223" s="506">
        <v>0</v>
      </c>
      <c r="I223" s="506">
        <v>0</v>
      </c>
      <c r="J223" s="506">
        <v>0</v>
      </c>
      <c r="K223" s="506">
        <v>0</v>
      </c>
      <c r="L223" s="506">
        <v>0</v>
      </c>
      <c r="M223" s="506">
        <v>0</v>
      </c>
      <c r="N223" s="506">
        <v>0</v>
      </c>
      <c r="O223" s="506">
        <v>176</v>
      </c>
      <c r="P223" s="506">
        <v>50</v>
      </c>
      <c r="Q223" s="506">
        <v>17</v>
      </c>
      <c r="R223" s="506">
        <v>33</v>
      </c>
      <c r="S223" s="506">
        <v>126</v>
      </c>
      <c r="T223" s="506">
        <v>107</v>
      </c>
      <c r="U223" s="506">
        <v>19</v>
      </c>
      <c r="V223" s="506">
        <v>0</v>
      </c>
      <c r="W223" s="506">
        <v>0</v>
      </c>
      <c r="X223" s="506">
        <v>0</v>
      </c>
      <c r="Y223" s="506">
        <v>176</v>
      </c>
      <c r="Z223" s="506">
        <v>0</v>
      </c>
      <c r="AA223" s="506">
        <v>0</v>
      </c>
      <c r="AB223" s="506">
        <v>0</v>
      </c>
      <c r="AC223" s="520"/>
      <c r="AD223" s="520"/>
      <c r="AE223" s="521">
        <f t="shared" si="27"/>
        <v>0</v>
      </c>
      <c r="AF223" s="521">
        <f t="shared" si="28"/>
        <v>0</v>
      </c>
      <c r="AG223" s="521">
        <f t="shared" si="29"/>
        <v>0</v>
      </c>
      <c r="AH223" s="521">
        <f t="shared" si="30"/>
        <v>0</v>
      </c>
      <c r="AI223" s="521">
        <f t="shared" si="31"/>
        <v>0</v>
      </c>
      <c r="AJ223" s="521">
        <f t="shared" si="32"/>
        <v>0</v>
      </c>
      <c r="AK223" s="521">
        <f t="shared" si="33"/>
        <v>0</v>
      </c>
      <c r="AL223" s="521">
        <f t="shared" si="34"/>
        <v>0</v>
      </c>
      <c r="AM223" s="521">
        <f t="shared" si="35"/>
        <v>0</v>
      </c>
    </row>
    <row r="224" spans="1:39" ht="27" customHeight="1">
      <c r="A224" s="505" t="s">
        <v>502</v>
      </c>
      <c r="B224" s="505" t="s">
        <v>561</v>
      </c>
      <c r="C224" s="626" t="s">
        <v>562</v>
      </c>
      <c r="D224" s="323">
        <v>209</v>
      </c>
      <c r="E224" s="505">
        <v>8</v>
      </c>
      <c r="F224" s="505">
        <v>7</v>
      </c>
      <c r="G224" s="505">
        <v>1</v>
      </c>
      <c r="H224" s="505">
        <v>8</v>
      </c>
      <c r="I224" s="505">
        <v>8</v>
      </c>
      <c r="J224" s="505">
        <v>7</v>
      </c>
      <c r="K224" s="505">
        <v>1</v>
      </c>
      <c r="L224" s="505">
        <v>0</v>
      </c>
      <c r="M224" s="505">
        <v>0</v>
      </c>
      <c r="N224" s="505">
        <v>0</v>
      </c>
      <c r="O224" s="505">
        <v>0</v>
      </c>
      <c r="P224" s="505">
        <v>0</v>
      </c>
      <c r="Q224" s="505"/>
      <c r="R224" s="505"/>
      <c r="S224" s="505">
        <v>0</v>
      </c>
      <c r="T224" s="505">
        <v>0</v>
      </c>
      <c r="U224" s="505">
        <v>0</v>
      </c>
      <c r="V224" s="505">
        <v>0</v>
      </c>
      <c r="W224" s="505"/>
      <c r="X224" s="505"/>
      <c r="Y224" s="505">
        <v>8</v>
      </c>
      <c r="Z224" s="505"/>
      <c r="AA224" s="505"/>
      <c r="AB224" s="505"/>
      <c r="AC224" s="520"/>
      <c r="AD224" s="520"/>
      <c r="AE224" s="521">
        <f t="shared" si="27"/>
        <v>0</v>
      </c>
      <c r="AF224" s="521">
        <f t="shared" si="28"/>
        <v>0</v>
      </c>
      <c r="AG224" s="521">
        <f t="shared" si="29"/>
        <v>0</v>
      </c>
      <c r="AH224" s="521">
        <f t="shared" si="30"/>
        <v>0</v>
      </c>
      <c r="AI224" s="521">
        <f t="shared" si="31"/>
        <v>0</v>
      </c>
      <c r="AJ224" s="521">
        <f t="shared" si="32"/>
        <v>0</v>
      </c>
      <c r="AK224" s="521">
        <f t="shared" si="33"/>
        <v>0</v>
      </c>
      <c r="AL224" s="521">
        <f t="shared" si="34"/>
        <v>0</v>
      </c>
      <c r="AM224" s="521">
        <f t="shared" si="35"/>
        <v>0</v>
      </c>
    </row>
    <row r="225" spans="1:39" ht="27" customHeight="1">
      <c r="A225" s="505" t="s">
        <v>502</v>
      </c>
      <c r="B225" s="505" t="s">
        <v>563</v>
      </c>
      <c r="C225" s="626" t="s">
        <v>564</v>
      </c>
      <c r="D225" s="324">
        <v>210</v>
      </c>
      <c r="E225" s="506">
        <v>458</v>
      </c>
      <c r="F225" s="506">
        <v>193</v>
      </c>
      <c r="G225" s="506">
        <v>265</v>
      </c>
      <c r="H225" s="506">
        <v>458</v>
      </c>
      <c r="I225" s="506">
        <v>304</v>
      </c>
      <c r="J225" s="506">
        <v>124</v>
      </c>
      <c r="K225" s="506">
        <v>180</v>
      </c>
      <c r="L225" s="506">
        <v>154</v>
      </c>
      <c r="M225" s="506">
        <v>69</v>
      </c>
      <c r="N225" s="506">
        <v>85</v>
      </c>
      <c r="O225" s="506">
        <v>0</v>
      </c>
      <c r="P225" s="506">
        <v>0</v>
      </c>
      <c r="Q225" s="506">
        <v>0</v>
      </c>
      <c r="R225" s="506">
        <v>0</v>
      </c>
      <c r="S225" s="506">
        <v>0</v>
      </c>
      <c r="T225" s="506">
        <v>0</v>
      </c>
      <c r="U225" s="506">
        <v>0</v>
      </c>
      <c r="V225" s="506">
        <v>0</v>
      </c>
      <c r="W225" s="506">
        <v>0</v>
      </c>
      <c r="X225" s="506">
        <v>0</v>
      </c>
      <c r="Y225" s="506">
        <v>458</v>
      </c>
      <c r="Z225" s="506">
        <v>0</v>
      </c>
      <c r="AA225" s="506">
        <v>0</v>
      </c>
      <c r="AB225" s="506">
        <v>0</v>
      </c>
      <c r="AC225" s="520"/>
      <c r="AD225" s="520"/>
      <c r="AE225" s="521">
        <f t="shared" si="27"/>
        <v>0</v>
      </c>
      <c r="AF225" s="521">
        <f t="shared" si="28"/>
        <v>0</v>
      </c>
      <c r="AG225" s="521">
        <f t="shared" si="29"/>
        <v>0</v>
      </c>
      <c r="AH225" s="521">
        <f t="shared" si="30"/>
        <v>0</v>
      </c>
      <c r="AI225" s="521">
        <f t="shared" si="31"/>
        <v>0</v>
      </c>
      <c r="AJ225" s="521">
        <f t="shared" si="32"/>
        <v>0</v>
      </c>
      <c r="AK225" s="521">
        <f t="shared" si="33"/>
        <v>0</v>
      </c>
      <c r="AL225" s="521">
        <f t="shared" si="34"/>
        <v>0</v>
      </c>
      <c r="AM225" s="521">
        <f t="shared" si="35"/>
        <v>0</v>
      </c>
    </row>
    <row r="226" spans="1:39" ht="27" customHeight="1">
      <c r="A226" s="506" t="s">
        <v>502</v>
      </c>
      <c r="B226" s="506" t="s">
        <v>565</v>
      </c>
      <c r="C226" s="627" t="s">
        <v>566</v>
      </c>
      <c r="D226" s="323">
        <v>211</v>
      </c>
      <c r="E226" s="506">
        <v>94</v>
      </c>
      <c r="F226" s="506">
        <v>92</v>
      </c>
      <c r="G226" s="506">
        <v>2</v>
      </c>
      <c r="H226" s="506">
        <v>0</v>
      </c>
      <c r="I226" s="506">
        <v>0</v>
      </c>
      <c r="J226" s="506">
        <v>0</v>
      </c>
      <c r="K226" s="506">
        <v>0</v>
      </c>
      <c r="L226" s="506">
        <v>0</v>
      </c>
      <c r="M226" s="506">
        <v>0</v>
      </c>
      <c r="N226" s="506">
        <v>0</v>
      </c>
      <c r="O226" s="506">
        <v>94</v>
      </c>
      <c r="P226" s="506">
        <v>0</v>
      </c>
      <c r="Q226" s="506">
        <v>0</v>
      </c>
      <c r="R226" s="506">
        <v>0</v>
      </c>
      <c r="S226" s="506">
        <v>94</v>
      </c>
      <c r="T226" s="506">
        <v>92</v>
      </c>
      <c r="U226" s="506">
        <v>2</v>
      </c>
      <c r="V226" s="506">
        <v>0</v>
      </c>
      <c r="W226" s="506">
        <v>0</v>
      </c>
      <c r="X226" s="506">
        <v>0</v>
      </c>
      <c r="Y226" s="506">
        <v>94</v>
      </c>
      <c r="Z226" s="506">
        <v>0</v>
      </c>
      <c r="AA226" s="506">
        <v>0</v>
      </c>
      <c r="AB226" s="506">
        <v>0</v>
      </c>
      <c r="AC226" s="520"/>
      <c r="AD226" s="520"/>
      <c r="AE226" s="521">
        <f t="shared" si="27"/>
        <v>0</v>
      </c>
      <c r="AF226" s="521">
        <f t="shared" si="28"/>
        <v>0</v>
      </c>
      <c r="AG226" s="521">
        <f t="shared" si="29"/>
        <v>0</v>
      </c>
      <c r="AH226" s="521">
        <f t="shared" si="30"/>
        <v>0</v>
      </c>
      <c r="AI226" s="521">
        <f t="shared" si="31"/>
        <v>0</v>
      </c>
      <c r="AJ226" s="521">
        <f t="shared" si="32"/>
        <v>0</v>
      </c>
      <c r="AK226" s="521">
        <f t="shared" si="33"/>
        <v>0</v>
      </c>
      <c r="AL226" s="521">
        <f t="shared" si="34"/>
        <v>0</v>
      </c>
      <c r="AM226" s="521">
        <f t="shared" si="35"/>
        <v>0</v>
      </c>
    </row>
    <row r="227" spans="1:39" ht="15.75" customHeight="1">
      <c r="A227" s="505" t="s">
        <v>502</v>
      </c>
      <c r="B227" s="505" t="s">
        <v>567</v>
      </c>
      <c r="C227" s="626" t="s">
        <v>568</v>
      </c>
      <c r="D227" s="324">
        <v>212</v>
      </c>
      <c r="E227" s="505">
        <v>12</v>
      </c>
      <c r="F227" s="505">
        <v>12</v>
      </c>
      <c r="G227" s="505">
        <v>0</v>
      </c>
      <c r="H227" s="505">
        <v>12</v>
      </c>
      <c r="I227" s="505">
        <v>12</v>
      </c>
      <c r="J227" s="505">
        <v>12</v>
      </c>
      <c r="K227" s="505">
        <v>0</v>
      </c>
      <c r="L227" s="505">
        <v>0</v>
      </c>
      <c r="M227" s="505">
        <v>0</v>
      </c>
      <c r="N227" s="505">
        <v>0</v>
      </c>
      <c r="O227" s="505">
        <v>0</v>
      </c>
      <c r="P227" s="505">
        <v>0</v>
      </c>
      <c r="Q227" s="505"/>
      <c r="R227" s="505"/>
      <c r="S227" s="505">
        <v>0</v>
      </c>
      <c r="T227" s="505"/>
      <c r="U227" s="505"/>
      <c r="V227" s="505">
        <v>0</v>
      </c>
      <c r="W227" s="505"/>
      <c r="X227" s="505"/>
      <c r="Y227" s="505">
        <v>12</v>
      </c>
      <c r="Z227" s="505"/>
      <c r="AA227" s="505"/>
      <c r="AB227" s="505"/>
      <c r="AC227" s="520"/>
      <c r="AD227" s="520"/>
      <c r="AE227" s="521">
        <f t="shared" si="27"/>
        <v>0</v>
      </c>
      <c r="AF227" s="521">
        <f t="shared" si="28"/>
        <v>0</v>
      </c>
      <c r="AG227" s="521">
        <f t="shared" si="29"/>
        <v>0</v>
      </c>
      <c r="AH227" s="521">
        <f t="shared" si="30"/>
        <v>0</v>
      </c>
      <c r="AI227" s="521">
        <f t="shared" si="31"/>
        <v>0</v>
      </c>
      <c r="AJ227" s="521">
        <f t="shared" si="32"/>
        <v>0</v>
      </c>
      <c r="AK227" s="521">
        <f t="shared" si="33"/>
        <v>0</v>
      </c>
      <c r="AL227" s="521">
        <f t="shared" si="34"/>
        <v>0</v>
      </c>
      <c r="AM227" s="521">
        <f t="shared" si="35"/>
        <v>0</v>
      </c>
    </row>
    <row r="228" spans="1:39" ht="15.75" customHeight="1">
      <c r="A228" s="505" t="s">
        <v>502</v>
      </c>
      <c r="B228" s="505" t="s">
        <v>569</v>
      </c>
      <c r="C228" s="626" t="s">
        <v>570</v>
      </c>
      <c r="D228" s="323">
        <v>213</v>
      </c>
      <c r="E228" s="505">
        <v>7</v>
      </c>
      <c r="F228" s="505">
        <v>7</v>
      </c>
      <c r="G228" s="505">
        <v>0</v>
      </c>
      <c r="H228" s="505">
        <v>7</v>
      </c>
      <c r="I228" s="505">
        <v>7</v>
      </c>
      <c r="J228" s="505">
        <v>7</v>
      </c>
      <c r="K228" s="505">
        <v>0</v>
      </c>
      <c r="L228" s="505">
        <v>0</v>
      </c>
      <c r="M228" s="505">
        <v>0</v>
      </c>
      <c r="N228" s="505">
        <v>0</v>
      </c>
      <c r="O228" s="505">
        <v>0</v>
      </c>
      <c r="P228" s="505">
        <v>0</v>
      </c>
      <c r="Q228" s="505"/>
      <c r="R228" s="505"/>
      <c r="S228" s="505">
        <v>0</v>
      </c>
      <c r="T228" s="505">
        <v>0</v>
      </c>
      <c r="U228" s="505">
        <v>0</v>
      </c>
      <c r="V228" s="505">
        <v>0</v>
      </c>
      <c r="W228" s="505"/>
      <c r="X228" s="505"/>
      <c r="Y228" s="505">
        <v>7</v>
      </c>
      <c r="Z228" s="505"/>
      <c r="AA228" s="505"/>
      <c r="AB228" s="505"/>
      <c r="AC228" s="520"/>
      <c r="AD228" s="520"/>
      <c r="AE228" s="521">
        <f t="shared" si="27"/>
        <v>0</v>
      </c>
      <c r="AF228" s="521">
        <f t="shared" si="28"/>
        <v>0</v>
      </c>
      <c r="AG228" s="521">
        <f t="shared" si="29"/>
        <v>0</v>
      </c>
      <c r="AH228" s="521">
        <f t="shared" si="30"/>
        <v>0</v>
      </c>
      <c r="AI228" s="521">
        <f t="shared" si="31"/>
        <v>0</v>
      </c>
      <c r="AJ228" s="521">
        <f t="shared" si="32"/>
        <v>0</v>
      </c>
      <c r="AK228" s="521">
        <f t="shared" si="33"/>
        <v>0</v>
      </c>
      <c r="AL228" s="521">
        <f t="shared" si="34"/>
        <v>0</v>
      </c>
      <c r="AM228" s="521">
        <f t="shared" si="35"/>
        <v>0</v>
      </c>
    </row>
    <row r="229" spans="1:39" ht="15.75" customHeight="1">
      <c r="A229" s="505" t="s">
        <v>502</v>
      </c>
      <c r="B229" s="505" t="s">
        <v>571</v>
      </c>
      <c r="C229" s="626" t="s">
        <v>572</v>
      </c>
      <c r="D229" s="324">
        <v>214</v>
      </c>
      <c r="E229" s="505">
        <v>70</v>
      </c>
      <c r="F229" s="505">
        <v>67</v>
      </c>
      <c r="G229" s="505">
        <v>3</v>
      </c>
      <c r="H229" s="505">
        <v>0</v>
      </c>
      <c r="I229" s="505">
        <v>0</v>
      </c>
      <c r="J229" s="505">
        <v>0</v>
      </c>
      <c r="K229" s="505">
        <v>0</v>
      </c>
      <c r="L229" s="505">
        <v>0</v>
      </c>
      <c r="M229" s="505">
        <v>0</v>
      </c>
      <c r="N229" s="505">
        <v>0</v>
      </c>
      <c r="O229" s="505">
        <v>70</v>
      </c>
      <c r="P229" s="505">
        <v>13</v>
      </c>
      <c r="Q229" s="505">
        <v>11</v>
      </c>
      <c r="R229" s="505">
        <v>2</v>
      </c>
      <c r="S229" s="505">
        <v>57</v>
      </c>
      <c r="T229" s="505">
        <v>56</v>
      </c>
      <c r="U229" s="505">
        <v>1</v>
      </c>
      <c r="V229" s="505">
        <v>0</v>
      </c>
      <c r="W229" s="505"/>
      <c r="X229" s="505"/>
      <c r="Y229" s="505">
        <v>70</v>
      </c>
      <c r="Z229" s="505"/>
      <c r="AA229" s="505"/>
      <c r="AB229" s="505"/>
      <c r="AC229" s="520"/>
      <c r="AD229" s="520"/>
      <c r="AE229" s="521">
        <f t="shared" si="27"/>
        <v>0</v>
      </c>
      <c r="AF229" s="521">
        <f t="shared" si="28"/>
        <v>0</v>
      </c>
      <c r="AG229" s="521">
        <f t="shared" si="29"/>
        <v>0</v>
      </c>
      <c r="AH229" s="521">
        <f t="shared" si="30"/>
        <v>0</v>
      </c>
      <c r="AI229" s="521">
        <f t="shared" si="31"/>
        <v>0</v>
      </c>
      <c r="AJ229" s="521">
        <f t="shared" si="32"/>
        <v>0</v>
      </c>
      <c r="AK229" s="521">
        <f t="shared" si="33"/>
        <v>0</v>
      </c>
      <c r="AL229" s="521">
        <f t="shared" si="34"/>
        <v>0</v>
      </c>
      <c r="AM229" s="521">
        <f t="shared" si="35"/>
        <v>0</v>
      </c>
    </row>
    <row r="230" spans="1:39" ht="15.75" customHeight="1">
      <c r="A230" s="505" t="s">
        <v>502</v>
      </c>
      <c r="B230" s="505" t="s">
        <v>573</v>
      </c>
      <c r="C230" s="626" t="s">
        <v>574</v>
      </c>
      <c r="D230" s="323">
        <v>215</v>
      </c>
      <c r="E230" s="505">
        <v>14</v>
      </c>
      <c r="F230" s="505">
        <v>9</v>
      </c>
      <c r="G230" s="505">
        <v>5</v>
      </c>
      <c r="H230" s="505">
        <v>0</v>
      </c>
      <c r="I230" s="505">
        <v>0</v>
      </c>
      <c r="J230" s="505">
        <v>0</v>
      </c>
      <c r="K230" s="505">
        <v>0</v>
      </c>
      <c r="L230" s="505">
        <v>0</v>
      </c>
      <c r="M230" s="505">
        <v>0</v>
      </c>
      <c r="N230" s="505">
        <v>0</v>
      </c>
      <c r="O230" s="505">
        <v>14</v>
      </c>
      <c r="P230" s="505">
        <v>14</v>
      </c>
      <c r="Q230" s="505">
        <v>9</v>
      </c>
      <c r="R230" s="505">
        <v>5</v>
      </c>
      <c r="S230" s="505">
        <v>0</v>
      </c>
      <c r="T230" s="505">
        <v>0</v>
      </c>
      <c r="U230" s="505">
        <v>0</v>
      </c>
      <c r="V230" s="505">
        <v>0</v>
      </c>
      <c r="W230" s="505"/>
      <c r="X230" s="505"/>
      <c r="Y230" s="505">
        <v>14</v>
      </c>
      <c r="Z230" s="505"/>
      <c r="AA230" s="505"/>
      <c r="AB230" s="505"/>
      <c r="AC230" s="520"/>
      <c r="AD230" s="520"/>
      <c r="AE230" s="521">
        <f t="shared" si="27"/>
        <v>0</v>
      </c>
      <c r="AF230" s="521">
        <f t="shared" si="28"/>
        <v>0</v>
      </c>
      <c r="AG230" s="521">
        <f t="shared" si="29"/>
        <v>0</v>
      </c>
      <c r="AH230" s="521">
        <f t="shared" si="30"/>
        <v>0</v>
      </c>
      <c r="AI230" s="521">
        <f t="shared" si="31"/>
        <v>0</v>
      </c>
      <c r="AJ230" s="521">
        <f t="shared" si="32"/>
        <v>0</v>
      </c>
      <c r="AK230" s="521">
        <f t="shared" si="33"/>
        <v>0</v>
      </c>
      <c r="AL230" s="521">
        <f t="shared" si="34"/>
        <v>0</v>
      </c>
      <c r="AM230" s="521">
        <f t="shared" si="35"/>
        <v>0</v>
      </c>
    </row>
    <row r="231" spans="1:39" s="507" customFormat="1" ht="15.75" customHeight="1">
      <c r="A231" s="505" t="s">
        <v>502</v>
      </c>
      <c r="B231" s="505" t="s">
        <v>575</v>
      </c>
      <c r="C231" s="626" t="s">
        <v>576</v>
      </c>
      <c r="D231" s="324">
        <v>216</v>
      </c>
      <c r="E231" s="505">
        <v>12</v>
      </c>
      <c r="F231" s="505">
        <v>12</v>
      </c>
      <c r="G231" s="505">
        <v>0</v>
      </c>
      <c r="H231" s="505">
        <v>12</v>
      </c>
      <c r="I231" s="505">
        <v>12</v>
      </c>
      <c r="J231" s="505">
        <v>12</v>
      </c>
      <c r="K231" s="505">
        <v>0</v>
      </c>
      <c r="L231" s="505">
        <v>0</v>
      </c>
      <c r="M231" s="505">
        <v>0</v>
      </c>
      <c r="N231" s="505">
        <v>0</v>
      </c>
      <c r="O231" s="505">
        <v>0</v>
      </c>
      <c r="P231" s="505">
        <v>0</v>
      </c>
      <c r="Q231" s="505"/>
      <c r="R231" s="505"/>
      <c r="S231" s="505">
        <v>0</v>
      </c>
      <c r="T231" s="505">
        <v>0</v>
      </c>
      <c r="U231" s="505">
        <v>0</v>
      </c>
      <c r="V231" s="505">
        <v>0</v>
      </c>
      <c r="W231" s="505"/>
      <c r="X231" s="505"/>
      <c r="Y231" s="505">
        <v>12</v>
      </c>
      <c r="Z231" s="505"/>
      <c r="AA231" s="505"/>
      <c r="AB231" s="505"/>
      <c r="AC231" s="520"/>
      <c r="AD231" s="520"/>
      <c r="AE231" s="521">
        <f t="shared" si="27"/>
        <v>0</v>
      </c>
      <c r="AF231" s="521">
        <f t="shared" si="28"/>
        <v>0</v>
      </c>
      <c r="AG231" s="521">
        <f t="shared" si="29"/>
        <v>0</v>
      </c>
      <c r="AH231" s="521">
        <f t="shared" si="30"/>
        <v>0</v>
      </c>
      <c r="AI231" s="521">
        <f t="shared" si="31"/>
        <v>0</v>
      </c>
      <c r="AJ231" s="521">
        <f t="shared" si="32"/>
        <v>0</v>
      </c>
      <c r="AK231" s="521">
        <f t="shared" si="33"/>
        <v>0</v>
      </c>
      <c r="AL231" s="521">
        <f t="shared" si="34"/>
        <v>0</v>
      </c>
      <c r="AM231" s="521">
        <f t="shared" si="35"/>
        <v>0</v>
      </c>
    </row>
    <row r="232" spans="1:39" ht="15.75" customHeight="1">
      <c r="A232" s="505" t="s">
        <v>502</v>
      </c>
      <c r="B232" s="505" t="s">
        <v>577</v>
      </c>
      <c r="C232" s="626" t="s">
        <v>578</v>
      </c>
      <c r="D232" s="323">
        <v>217</v>
      </c>
      <c r="E232" s="506">
        <v>672</v>
      </c>
      <c r="F232" s="506">
        <v>602</v>
      </c>
      <c r="G232" s="506">
        <v>70</v>
      </c>
      <c r="H232" s="506">
        <v>0</v>
      </c>
      <c r="I232" s="506">
        <v>0</v>
      </c>
      <c r="J232" s="506">
        <v>0</v>
      </c>
      <c r="K232" s="506">
        <v>0</v>
      </c>
      <c r="L232" s="506">
        <v>0</v>
      </c>
      <c r="M232" s="506">
        <v>0</v>
      </c>
      <c r="N232" s="506">
        <v>0</v>
      </c>
      <c r="O232" s="506">
        <v>672</v>
      </c>
      <c r="P232" s="506">
        <v>47</v>
      </c>
      <c r="Q232" s="506">
        <v>43</v>
      </c>
      <c r="R232" s="506">
        <v>4</v>
      </c>
      <c r="S232" s="506">
        <v>625</v>
      </c>
      <c r="T232" s="506">
        <v>559</v>
      </c>
      <c r="U232" s="506">
        <v>66</v>
      </c>
      <c r="V232" s="506">
        <v>0</v>
      </c>
      <c r="W232" s="506">
        <v>0</v>
      </c>
      <c r="X232" s="506">
        <v>0</v>
      </c>
      <c r="Y232" s="506">
        <v>672</v>
      </c>
      <c r="Z232" s="506">
        <v>0</v>
      </c>
      <c r="AA232" s="506">
        <v>0</v>
      </c>
      <c r="AB232" s="506">
        <v>0</v>
      </c>
      <c r="AC232" s="520"/>
      <c r="AD232" s="520"/>
      <c r="AE232" s="521">
        <f t="shared" si="27"/>
        <v>0</v>
      </c>
      <c r="AF232" s="521">
        <f t="shared" si="28"/>
        <v>0</v>
      </c>
      <c r="AG232" s="521">
        <f t="shared" si="29"/>
        <v>0</v>
      </c>
      <c r="AH232" s="521">
        <f t="shared" si="30"/>
        <v>0</v>
      </c>
      <c r="AI232" s="521">
        <f t="shared" si="31"/>
        <v>0</v>
      </c>
      <c r="AJ232" s="521">
        <f t="shared" si="32"/>
        <v>0</v>
      </c>
      <c r="AK232" s="521">
        <f t="shared" si="33"/>
        <v>0</v>
      </c>
      <c r="AL232" s="521">
        <f t="shared" si="34"/>
        <v>0</v>
      </c>
      <c r="AM232" s="521">
        <f t="shared" si="35"/>
        <v>0</v>
      </c>
    </row>
    <row r="233" spans="1:39" ht="15.75" customHeight="1">
      <c r="A233" s="505" t="s">
        <v>502</v>
      </c>
      <c r="B233" s="505" t="s">
        <v>579</v>
      </c>
      <c r="C233" s="626" t="s">
        <v>580</v>
      </c>
      <c r="D233" s="324">
        <v>218</v>
      </c>
      <c r="E233" s="506">
        <v>264</v>
      </c>
      <c r="F233" s="506">
        <v>234</v>
      </c>
      <c r="G233" s="506">
        <v>30</v>
      </c>
      <c r="H233" s="506">
        <v>264</v>
      </c>
      <c r="I233" s="506">
        <v>165</v>
      </c>
      <c r="J233" s="506">
        <v>146</v>
      </c>
      <c r="K233" s="506">
        <v>19</v>
      </c>
      <c r="L233" s="506">
        <v>99</v>
      </c>
      <c r="M233" s="506">
        <v>88</v>
      </c>
      <c r="N233" s="506">
        <v>11</v>
      </c>
      <c r="O233" s="506">
        <v>0</v>
      </c>
      <c r="P233" s="506">
        <v>0</v>
      </c>
      <c r="Q233" s="506">
        <v>0</v>
      </c>
      <c r="R233" s="506">
        <v>0</v>
      </c>
      <c r="S233" s="506">
        <v>0</v>
      </c>
      <c r="T233" s="506">
        <v>0</v>
      </c>
      <c r="U233" s="506">
        <v>0</v>
      </c>
      <c r="V233" s="506">
        <v>0</v>
      </c>
      <c r="W233" s="506">
        <v>0</v>
      </c>
      <c r="X233" s="506">
        <v>0</v>
      </c>
      <c r="Y233" s="506">
        <v>260</v>
      </c>
      <c r="Z233" s="506">
        <v>4</v>
      </c>
      <c r="AA233" s="506">
        <v>0</v>
      </c>
      <c r="AB233" s="506">
        <v>0</v>
      </c>
      <c r="AC233" s="520"/>
      <c r="AD233" s="520"/>
      <c r="AE233" s="521">
        <f t="shared" si="27"/>
        <v>0</v>
      </c>
      <c r="AF233" s="521">
        <f t="shared" si="28"/>
        <v>0</v>
      </c>
      <c r="AG233" s="521">
        <f t="shared" si="29"/>
        <v>0</v>
      </c>
      <c r="AH233" s="521">
        <f t="shared" si="30"/>
        <v>0</v>
      </c>
      <c r="AI233" s="521">
        <f t="shared" si="31"/>
        <v>0</v>
      </c>
      <c r="AJ233" s="521">
        <f t="shared" si="32"/>
        <v>0</v>
      </c>
      <c r="AK233" s="521">
        <f t="shared" si="33"/>
        <v>0</v>
      </c>
      <c r="AL233" s="521">
        <f t="shared" si="34"/>
        <v>0</v>
      </c>
      <c r="AM233" s="521">
        <f t="shared" si="35"/>
        <v>0</v>
      </c>
    </row>
    <row r="234" spans="1:39" s="507" customFormat="1" ht="15.75" customHeight="1">
      <c r="A234" s="505" t="s">
        <v>502</v>
      </c>
      <c r="B234" s="505" t="s">
        <v>581</v>
      </c>
      <c r="C234" s="626" t="s">
        <v>582</v>
      </c>
      <c r="D234" s="323">
        <v>219</v>
      </c>
      <c r="E234" s="505">
        <v>19</v>
      </c>
      <c r="F234" s="505">
        <v>6</v>
      </c>
      <c r="G234" s="505">
        <v>13</v>
      </c>
      <c r="H234" s="505">
        <v>0</v>
      </c>
      <c r="I234" s="505">
        <v>0</v>
      </c>
      <c r="J234" s="505">
        <v>0</v>
      </c>
      <c r="K234" s="505">
        <v>0</v>
      </c>
      <c r="L234" s="505">
        <v>0</v>
      </c>
      <c r="M234" s="505">
        <v>0</v>
      </c>
      <c r="N234" s="505">
        <v>0</v>
      </c>
      <c r="O234" s="505">
        <v>19</v>
      </c>
      <c r="P234" s="505">
        <v>0</v>
      </c>
      <c r="Q234" s="505"/>
      <c r="R234" s="505"/>
      <c r="S234" s="505">
        <v>19</v>
      </c>
      <c r="T234" s="505">
        <v>6</v>
      </c>
      <c r="U234" s="505">
        <v>13</v>
      </c>
      <c r="V234" s="505">
        <v>0</v>
      </c>
      <c r="W234" s="505"/>
      <c r="X234" s="505"/>
      <c r="Y234" s="505">
        <v>19</v>
      </c>
      <c r="Z234" s="505"/>
      <c r="AA234" s="505"/>
      <c r="AB234" s="505"/>
      <c r="AC234" s="519"/>
      <c r="AD234" s="519"/>
      <c r="AE234" s="521">
        <f t="shared" si="27"/>
        <v>0</v>
      </c>
      <c r="AF234" s="521">
        <f t="shared" si="28"/>
        <v>0</v>
      </c>
      <c r="AG234" s="521">
        <f t="shared" si="29"/>
        <v>0</v>
      </c>
      <c r="AH234" s="521">
        <f t="shared" si="30"/>
        <v>0</v>
      </c>
      <c r="AI234" s="521">
        <f t="shared" si="31"/>
        <v>0</v>
      </c>
      <c r="AJ234" s="521">
        <f t="shared" si="32"/>
        <v>0</v>
      </c>
      <c r="AK234" s="521">
        <f t="shared" si="33"/>
        <v>0</v>
      </c>
      <c r="AL234" s="521">
        <f t="shared" si="34"/>
        <v>0</v>
      </c>
      <c r="AM234" s="521">
        <f t="shared" si="35"/>
        <v>0</v>
      </c>
    </row>
    <row r="235" spans="1:39" ht="15.75" customHeight="1">
      <c r="A235" s="321" t="s">
        <v>583</v>
      </c>
      <c r="B235" s="321"/>
      <c r="C235" s="625"/>
      <c r="D235" s="322">
        <v>220</v>
      </c>
      <c r="E235" s="628">
        <v>129</v>
      </c>
      <c r="F235" s="628">
        <v>50</v>
      </c>
      <c r="G235" s="628">
        <v>79</v>
      </c>
      <c r="H235" s="628">
        <v>0</v>
      </c>
      <c r="I235" s="628">
        <v>0</v>
      </c>
      <c r="J235" s="628">
        <v>0</v>
      </c>
      <c r="K235" s="628">
        <v>0</v>
      </c>
      <c r="L235" s="628">
        <v>0</v>
      </c>
      <c r="M235" s="628">
        <v>0</v>
      </c>
      <c r="N235" s="628">
        <v>0</v>
      </c>
      <c r="O235" s="628">
        <v>129</v>
      </c>
      <c r="P235" s="628">
        <v>129</v>
      </c>
      <c r="Q235" s="628">
        <v>50</v>
      </c>
      <c r="R235" s="628">
        <v>79</v>
      </c>
      <c r="S235" s="628">
        <v>0</v>
      </c>
      <c r="T235" s="628">
        <v>0</v>
      </c>
      <c r="U235" s="628">
        <v>0</v>
      </c>
      <c r="V235" s="628">
        <v>0</v>
      </c>
      <c r="W235" s="628">
        <v>0</v>
      </c>
      <c r="X235" s="628">
        <v>0</v>
      </c>
      <c r="Y235" s="628">
        <v>129</v>
      </c>
      <c r="Z235" s="628">
        <v>0</v>
      </c>
      <c r="AA235" s="628">
        <v>0</v>
      </c>
      <c r="AB235" s="628">
        <v>0</v>
      </c>
      <c r="AC235" s="518"/>
      <c r="AD235" s="518"/>
      <c r="AE235" s="521">
        <f t="shared" si="27"/>
        <v>0</v>
      </c>
      <c r="AF235" s="521">
        <f t="shared" si="28"/>
        <v>0</v>
      </c>
      <c r="AG235" s="521">
        <f t="shared" si="29"/>
        <v>0</v>
      </c>
      <c r="AH235" s="521">
        <f t="shared" si="30"/>
        <v>0</v>
      </c>
      <c r="AI235" s="521">
        <f t="shared" si="31"/>
        <v>0</v>
      </c>
      <c r="AJ235" s="521">
        <f t="shared" si="32"/>
        <v>0</v>
      </c>
      <c r="AK235" s="521">
        <f t="shared" si="33"/>
        <v>0</v>
      </c>
      <c r="AL235" s="521">
        <f t="shared" si="34"/>
        <v>0</v>
      </c>
      <c r="AM235" s="521">
        <f t="shared" si="35"/>
        <v>0</v>
      </c>
    </row>
    <row r="236" spans="1:39" ht="15.75" customHeight="1">
      <c r="A236" s="505" t="s">
        <v>584</v>
      </c>
      <c r="B236" s="505" t="s">
        <v>585</v>
      </c>
      <c r="C236" s="626" t="s">
        <v>586</v>
      </c>
      <c r="D236" s="323">
        <v>221</v>
      </c>
      <c r="E236" s="505">
        <v>15</v>
      </c>
      <c r="F236" s="505">
        <v>4</v>
      </c>
      <c r="G236" s="505">
        <v>11</v>
      </c>
      <c r="H236" s="505">
        <v>0</v>
      </c>
      <c r="I236" s="505">
        <v>0</v>
      </c>
      <c r="J236" s="505">
        <v>0</v>
      </c>
      <c r="K236" s="505">
        <v>0</v>
      </c>
      <c r="L236" s="505">
        <v>0</v>
      </c>
      <c r="M236" s="505">
        <v>0</v>
      </c>
      <c r="N236" s="505">
        <v>0</v>
      </c>
      <c r="O236" s="505">
        <v>15</v>
      </c>
      <c r="P236" s="505">
        <v>15</v>
      </c>
      <c r="Q236" s="505">
        <v>4</v>
      </c>
      <c r="R236" s="505">
        <v>11</v>
      </c>
      <c r="S236" s="505">
        <v>0</v>
      </c>
      <c r="T236" s="505">
        <v>0</v>
      </c>
      <c r="U236" s="505">
        <v>0</v>
      </c>
      <c r="V236" s="505">
        <v>0</v>
      </c>
      <c r="W236" s="505"/>
      <c r="X236" s="505"/>
      <c r="Y236" s="505">
        <v>15</v>
      </c>
      <c r="Z236" s="505"/>
      <c r="AA236" s="505"/>
      <c r="AB236" s="505"/>
      <c r="AC236" s="519"/>
      <c r="AD236" s="519"/>
      <c r="AE236" s="521">
        <f t="shared" si="27"/>
        <v>0</v>
      </c>
      <c r="AF236" s="521">
        <f t="shared" si="28"/>
        <v>0</v>
      </c>
      <c r="AG236" s="521">
        <f t="shared" si="29"/>
        <v>0</v>
      </c>
      <c r="AH236" s="521">
        <f t="shared" si="30"/>
        <v>0</v>
      </c>
      <c r="AI236" s="521">
        <f t="shared" si="31"/>
        <v>0</v>
      </c>
      <c r="AJ236" s="521">
        <f t="shared" si="32"/>
        <v>0</v>
      </c>
      <c r="AK236" s="521">
        <f t="shared" si="33"/>
        <v>0</v>
      </c>
      <c r="AL236" s="521">
        <f t="shared" si="34"/>
        <v>0</v>
      </c>
      <c r="AM236" s="521">
        <f t="shared" si="35"/>
        <v>0</v>
      </c>
    </row>
    <row r="237" spans="1:39" ht="26.25" customHeight="1">
      <c r="A237" s="505" t="s">
        <v>584</v>
      </c>
      <c r="B237" s="505" t="s">
        <v>587</v>
      </c>
      <c r="C237" s="626" t="s">
        <v>588</v>
      </c>
      <c r="D237" s="324">
        <v>222</v>
      </c>
      <c r="E237" s="505">
        <v>35</v>
      </c>
      <c r="F237" s="505">
        <v>16</v>
      </c>
      <c r="G237" s="505">
        <v>19</v>
      </c>
      <c r="H237" s="505">
        <v>0</v>
      </c>
      <c r="I237" s="505">
        <v>0</v>
      </c>
      <c r="J237" s="505">
        <v>0</v>
      </c>
      <c r="K237" s="505">
        <v>0</v>
      </c>
      <c r="L237" s="505">
        <v>0</v>
      </c>
      <c r="M237" s="505">
        <v>0</v>
      </c>
      <c r="N237" s="505">
        <v>0</v>
      </c>
      <c r="O237" s="505">
        <v>35</v>
      </c>
      <c r="P237" s="505">
        <v>35</v>
      </c>
      <c r="Q237" s="505">
        <v>16</v>
      </c>
      <c r="R237" s="505">
        <v>19</v>
      </c>
      <c r="S237" s="505">
        <v>0</v>
      </c>
      <c r="T237" s="505">
        <v>0</v>
      </c>
      <c r="U237" s="505">
        <v>0</v>
      </c>
      <c r="V237" s="505">
        <v>0</v>
      </c>
      <c r="W237" s="505"/>
      <c r="X237" s="505"/>
      <c r="Y237" s="505">
        <v>35</v>
      </c>
      <c r="Z237" s="505"/>
      <c r="AA237" s="505"/>
      <c r="AB237" s="505"/>
      <c r="AC237" s="519"/>
      <c r="AD237" s="519"/>
      <c r="AE237" s="521">
        <f t="shared" si="27"/>
        <v>0</v>
      </c>
      <c r="AF237" s="521">
        <f t="shared" si="28"/>
        <v>0</v>
      </c>
      <c r="AG237" s="521">
        <f t="shared" si="29"/>
        <v>0</v>
      </c>
      <c r="AH237" s="521">
        <f t="shared" si="30"/>
        <v>0</v>
      </c>
      <c r="AI237" s="521">
        <f t="shared" si="31"/>
        <v>0</v>
      </c>
      <c r="AJ237" s="521">
        <f t="shared" si="32"/>
        <v>0</v>
      </c>
      <c r="AK237" s="521">
        <f t="shared" si="33"/>
        <v>0</v>
      </c>
      <c r="AL237" s="521">
        <f t="shared" si="34"/>
        <v>0</v>
      </c>
      <c r="AM237" s="521">
        <f t="shared" si="35"/>
        <v>0</v>
      </c>
    </row>
    <row r="238" spans="1:39" ht="15.75" customHeight="1">
      <c r="A238" s="505" t="s">
        <v>584</v>
      </c>
      <c r="B238" s="505" t="s">
        <v>585</v>
      </c>
      <c r="C238" s="626" t="s">
        <v>589</v>
      </c>
      <c r="D238" s="323">
        <v>223</v>
      </c>
      <c r="E238" s="506">
        <v>79</v>
      </c>
      <c r="F238" s="506">
        <v>30</v>
      </c>
      <c r="G238" s="506">
        <v>49</v>
      </c>
      <c r="H238" s="506">
        <v>0</v>
      </c>
      <c r="I238" s="506">
        <v>0</v>
      </c>
      <c r="J238" s="506">
        <v>0</v>
      </c>
      <c r="K238" s="506">
        <v>0</v>
      </c>
      <c r="L238" s="506">
        <v>0</v>
      </c>
      <c r="M238" s="506">
        <v>0</v>
      </c>
      <c r="N238" s="506">
        <v>0</v>
      </c>
      <c r="O238" s="506">
        <v>79</v>
      </c>
      <c r="P238" s="506">
        <v>79</v>
      </c>
      <c r="Q238" s="506">
        <v>30</v>
      </c>
      <c r="R238" s="506">
        <v>49</v>
      </c>
      <c r="S238" s="506">
        <v>0</v>
      </c>
      <c r="T238" s="506">
        <v>0</v>
      </c>
      <c r="U238" s="506">
        <v>0</v>
      </c>
      <c r="V238" s="506">
        <v>0</v>
      </c>
      <c r="W238" s="506">
        <v>0</v>
      </c>
      <c r="X238" s="506">
        <v>0</v>
      </c>
      <c r="Y238" s="506">
        <v>79</v>
      </c>
      <c r="Z238" s="506">
        <v>0</v>
      </c>
      <c r="AA238" s="506">
        <v>0</v>
      </c>
      <c r="AB238" s="506">
        <v>0</v>
      </c>
      <c r="AC238" s="520"/>
      <c r="AD238" s="520"/>
      <c r="AE238" s="521">
        <f t="shared" si="27"/>
        <v>0</v>
      </c>
      <c r="AF238" s="521">
        <f t="shared" si="28"/>
        <v>0</v>
      </c>
      <c r="AG238" s="521">
        <f t="shared" si="29"/>
        <v>0</v>
      </c>
      <c r="AH238" s="521">
        <f t="shared" si="30"/>
        <v>0</v>
      </c>
      <c r="AI238" s="521">
        <f t="shared" si="31"/>
        <v>0</v>
      </c>
      <c r="AJ238" s="521">
        <f t="shared" si="32"/>
        <v>0</v>
      </c>
      <c r="AK238" s="521">
        <f t="shared" si="33"/>
        <v>0</v>
      </c>
      <c r="AL238" s="521">
        <f t="shared" si="34"/>
        <v>0</v>
      </c>
      <c r="AM238" s="521">
        <f t="shared" si="35"/>
        <v>0</v>
      </c>
    </row>
    <row r="239" spans="1:39" ht="15.75" customHeight="1">
      <c r="A239" s="321" t="s">
        <v>590</v>
      </c>
      <c r="B239" s="321"/>
      <c r="C239" s="625"/>
      <c r="D239" s="322">
        <v>224</v>
      </c>
      <c r="E239" s="628">
        <v>2316</v>
      </c>
      <c r="F239" s="628">
        <v>305</v>
      </c>
      <c r="G239" s="628">
        <v>2011</v>
      </c>
      <c r="H239" s="628">
        <v>131</v>
      </c>
      <c r="I239" s="628">
        <v>131</v>
      </c>
      <c r="J239" s="628">
        <v>21</v>
      </c>
      <c r="K239" s="628">
        <v>110</v>
      </c>
      <c r="L239" s="628">
        <v>0</v>
      </c>
      <c r="M239" s="628">
        <v>0</v>
      </c>
      <c r="N239" s="628">
        <v>0</v>
      </c>
      <c r="O239" s="628">
        <v>2170</v>
      </c>
      <c r="P239" s="628">
        <v>517</v>
      </c>
      <c r="Q239" s="628">
        <v>84</v>
      </c>
      <c r="R239" s="628">
        <v>433</v>
      </c>
      <c r="S239" s="628">
        <v>1653</v>
      </c>
      <c r="T239" s="628">
        <v>199</v>
      </c>
      <c r="U239" s="628">
        <v>1454</v>
      </c>
      <c r="V239" s="628">
        <v>15</v>
      </c>
      <c r="W239" s="628">
        <v>1</v>
      </c>
      <c r="X239" s="628">
        <v>14</v>
      </c>
      <c r="Y239" s="628">
        <v>2301</v>
      </c>
      <c r="Z239" s="628">
        <v>0</v>
      </c>
      <c r="AA239" s="628">
        <v>0</v>
      </c>
      <c r="AB239" s="628">
        <v>15</v>
      </c>
      <c r="AC239" s="518"/>
      <c r="AD239" s="518"/>
      <c r="AE239" s="521">
        <f t="shared" si="27"/>
        <v>0</v>
      </c>
      <c r="AF239" s="521">
        <f t="shared" si="28"/>
        <v>0</v>
      </c>
      <c r="AG239" s="521">
        <f t="shared" si="29"/>
        <v>0</v>
      </c>
      <c r="AH239" s="521">
        <f t="shared" si="30"/>
        <v>0</v>
      </c>
      <c r="AI239" s="521">
        <f t="shared" si="31"/>
        <v>0</v>
      </c>
      <c r="AJ239" s="521">
        <f t="shared" si="32"/>
        <v>0</v>
      </c>
      <c r="AK239" s="521">
        <f t="shared" si="33"/>
        <v>0</v>
      </c>
      <c r="AL239" s="521">
        <f t="shared" si="34"/>
        <v>0</v>
      </c>
      <c r="AM239" s="521">
        <f t="shared" si="35"/>
        <v>0</v>
      </c>
    </row>
    <row r="240" spans="1:39" ht="15.75" customHeight="1">
      <c r="A240" s="505" t="s">
        <v>591</v>
      </c>
      <c r="B240" s="505" t="s">
        <v>259</v>
      </c>
      <c r="C240" s="626" t="s">
        <v>260</v>
      </c>
      <c r="D240" s="323">
        <v>225</v>
      </c>
      <c r="E240" s="505">
        <v>9</v>
      </c>
      <c r="F240" s="505">
        <v>0</v>
      </c>
      <c r="G240" s="505">
        <v>9</v>
      </c>
      <c r="H240" s="505">
        <v>0</v>
      </c>
      <c r="I240" s="505">
        <v>0</v>
      </c>
      <c r="J240" s="505">
        <v>0</v>
      </c>
      <c r="K240" s="505">
        <v>0</v>
      </c>
      <c r="L240" s="505">
        <v>0</v>
      </c>
      <c r="M240" s="505">
        <v>0</v>
      </c>
      <c r="N240" s="505">
        <v>0</v>
      </c>
      <c r="O240" s="505">
        <v>9</v>
      </c>
      <c r="P240" s="505">
        <v>0</v>
      </c>
      <c r="Q240" s="505"/>
      <c r="R240" s="505"/>
      <c r="S240" s="505">
        <v>9</v>
      </c>
      <c r="T240" s="505">
        <v>0</v>
      </c>
      <c r="U240" s="505">
        <v>9</v>
      </c>
      <c r="V240" s="505">
        <v>0</v>
      </c>
      <c r="W240" s="505"/>
      <c r="X240" s="505"/>
      <c r="Y240" s="505">
        <v>9</v>
      </c>
      <c r="Z240" s="505"/>
      <c r="AA240" s="505"/>
      <c r="AB240" s="505"/>
      <c r="AC240" s="519"/>
      <c r="AD240" s="519"/>
      <c r="AE240" s="521">
        <f t="shared" si="27"/>
        <v>0</v>
      </c>
      <c r="AF240" s="521">
        <f t="shared" si="28"/>
        <v>0</v>
      </c>
      <c r="AG240" s="521">
        <f t="shared" si="29"/>
        <v>0</v>
      </c>
      <c r="AH240" s="521">
        <f t="shared" si="30"/>
        <v>0</v>
      </c>
      <c r="AI240" s="521">
        <f t="shared" si="31"/>
        <v>0</v>
      </c>
      <c r="AJ240" s="521">
        <f t="shared" si="32"/>
        <v>0</v>
      </c>
      <c r="AK240" s="521">
        <f t="shared" si="33"/>
        <v>0</v>
      </c>
      <c r="AL240" s="521">
        <f t="shared" si="34"/>
        <v>0</v>
      </c>
      <c r="AM240" s="521">
        <f t="shared" si="35"/>
        <v>0</v>
      </c>
    </row>
    <row r="241" spans="1:39" ht="15.75" customHeight="1">
      <c r="A241" s="505" t="s">
        <v>591</v>
      </c>
      <c r="B241" s="505" t="s">
        <v>592</v>
      </c>
      <c r="C241" s="626" t="s">
        <v>593</v>
      </c>
      <c r="D241" s="324">
        <v>226</v>
      </c>
      <c r="E241" s="506">
        <v>911</v>
      </c>
      <c r="F241" s="506">
        <v>8</v>
      </c>
      <c r="G241" s="506">
        <v>903</v>
      </c>
      <c r="H241" s="506">
        <v>0</v>
      </c>
      <c r="I241" s="506">
        <v>0</v>
      </c>
      <c r="J241" s="506">
        <v>0</v>
      </c>
      <c r="K241" s="506">
        <v>0</v>
      </c>
      <c r="L241" s="506">
        <v>0</v>
      </c>
      <c r="M241" s="506">
        <v>0</v>
      </c>
      <c r="N241" s="506">
        <v>0</v>
      </c>
      <c r="O241" s="506">
        <v>911</v>
      </c>
      <c r="P241" s="506">
        <v>215</v>
      </c>
      <c r="Q241" s="506">
        <v>2</v>
      </c>
      <c r="R241" s="506">
        <v>213</v>
      </c>
      <c r="S241" s="506">
        <v>696</v>
      </c>
      <c r="T241" s="506">
        <v>6</v>
      </c>
      <c r="U241" s="506">
        <v>690</v>
      </c>
      <c r="V241" s="506">
        <v>0</v>
      </c>
      <c r="W241" s="506">
        <v>0</v>
      </c>
      <c r="X241" s="506">
        <v>0</v>
      </c>
      <c r="Y241" s="506">
        <v>911</v>
      </c>
      <c r="Z241" s="506">
        <v>0</v>
      </c>
      <c r="AA241" s="506">
        <v>0</v>
      </c>
      <c r="AB241" s="506">
        <v>0</v>
      </c>
      <c r="AC241" s="520"/>
      <c r="AD241" s="520"/>
      <c r="AE241" s="521">
        <f t="shared" si="27"/>
        <v>0</v>
      </c>
      <c r="AF241" s="521">
        <f t="shared" si="28"/>
        <v>0</v>
      </c>
      <c r="AG241" s="521">
        <f t="shared" si="29"/>
        <v>0</v>
      </c>
      <c r="AH241" s="521">
        <f t="shared" si="30"/>
        <v>0</v>
      </c>
      <c r="AI241" s="521">
        <f t="shared" si="31"/>
        <v>0</v>
      </c>
      <c r="AJ241" s="521">
        <f t="shared" si="32"/>
        <v>0</v>
      </c>
      <c r="AK241" s="521">
        <f t="shared" si="33"/>
        <v>0</v>
      </c>
      <c r="AL241" s="521">
        <f t="shared" si="34"/>
        <v>0</v>
      </c>
      <c r="AM241" s="521">
        <f t="shared" si="35"/>
        <v>0</v>
      </c>
    </row>
    <row r="242" spans="1:39" s="507" customFormat="1" ht="15.75" customHeight="1">
      <c r="A242" s="505" t="s">
        <v>591</v>
      </c>
      <c r="B242" s="505" t="s">
        <v>594</v>
      </c>
      <c r="C242" s="626" t="s">
        <v>595</v>
      </c>
      <c r="D242" s="323">
        <v>227</v>
      </c>
      <c r="E242" s="506">
        <v>51</v>
      </c>
      <c r="F242" s="506">
        <v>0</v>
      </c>
      <c r="G242" s="506">
        <v>51</v>
      </c>
      <c r="H242" s="506">
        <v>51</v>
      </c>
      <c r="I242" s="506">
        <v>51</v>
      </c>
      <c r="J242" s="506">
        <v>0</v>
      </c>
      <c r="K242" s="506">
        <v>51</v>
      </c>
      <c r="L242" s="506">
        <v>0</v>
      </c>
      <c r="M242" s="506">
        <v>0</v>
      </c>
      <c r="N242" s="506">
        <v>0</v>
      </c>
      <c r="O242" s="506">
        <v>0</v>
      </c>
      <c r="P242" s="506">
        <v>0</v>
      </c>
      <c r="Q242" s="506">
        <v>0</v>
      </c>
      <c r="R242" s="506">
        <v>0</v>
      </c>
      <c r="S242" s="506">
        <v>0</v>
      </c>
      <c r="T242" s="506">
        <v>0</v>
      </c>
      <c r="U242" s="506">
        <v>0</v>
      </c>
      <c r="V242" s="506">
        <v>0</v>
      </c>
      <c r="W242" s="506">
        <v>0</v>
      </c>
      <c r="X242" s="506">
        <v>0</v>
      </c>
      <c r="Y242" s="506">
        <v>51</v>
      </c>
      <c r="Z242" s="506">
        <v>0</v>
      </c>
      <c r="AA242" s="506">
        <v>0</v>
      </c>
      <c r="AB242" s="506">
        <v>0</v>
      </c>
      <c r="AC242" s="520"/>
      <c r="AD242" s="520"/>
      <c r="AE242" s="521">
        <f t="shared" si="27"/>
        <v>0</v>
      </c>
      <c r="AF242" s="521">
        <f t="shared" si="28"/>
        <v>0</v>
      </c>
      <c r="AG242" s="521">
        <f t="shared" si="29"/>
        <v>0</v>
      </c>
      <c r="AH242" s="521">
        <f t="shared" si="30"/>
        <v>0</v>
      </c>
      <c r="AI242" s="521">
        <f t="shared" si="31"/>
        <v>0</v>
      </c>
      <c r="AJ242" s="521">
        <f t="shared" si="32"/>
        <v>0</v>
      </c>
      <c r="AK242" s="521">
        <f t="shared" si="33"/>
        <v>0</v>
      </c>
      <c r="AL242" s="521">
        <f t="shared" si="34"/>
        <v>0</v>
      </c>
      <c r="AM242" s="521">
        <f t="shared" si="35"/>
        <v>0</v>
      </c>
    </row>
    <row r="243" spans="1:39" ht="15.75" customHeight="1">
      <c r="A243" s="505" t="s">
        <v>591</v>
      </c>
      <c r="B243" s="505" t="s">
        <v>596</v>
      </c>
      <c r="C243" s="626" t="s">
        <v>597</v>
      </c>
      <c r="D243" s="324">
        <v>228</v>
      </c>
      <c r="E243" s="505">
        <v>16</v>
      </c>
      <c r="F243" s="505">
        <v>16</v>
      </c>
      <c r="G243" s="505">
        <v>0</v>
      </c>
      <c r="H243" s="505">
        <v>0</v>
      </c>
      <c r="I243" s="505">
        <v>0</v>
      </c>
      <c r="J243" s="505">
        <v>0</v>
      </c>
      <c r="K243" s="505">
        <v>0</v>
      </c>
      <c r="L243" s="505">
        <v>0</v>
      </c>
      <c r="M243" s="505">
        <v>0</v>
      </c>
      <c r="N243" s="505">
        <v>0</v>
      </c>
      <c r="O243" s="505">
        <v>16</v>
      </c>
      <c r="P243" s="505">
        <v>0</v>
      </c>
      <c r="Q243" s="505"/>
      <c r="R243" s="505"/>
      <c r="S243" s="505">
        <v>16</v>
      </c>
      <c r="T243" s="505">
        <v>16</v>
      </c>
      <c r="U243" s="505">
        <v>0</v>
      </c>
      <c r="V243" s="505">
        <v>0</v>
      </c>
      <c r="W243" s="505"/>
      <c r="X243" s="505"/>
      <c r="Y243" s="505">
        <v>16</v>
      </c>
      <c r="Z243" s="505"/>
      <c r="AA243" s="505"/>
      <c r="AB243" s="505"/>
      <c r="AC243" s="519"/>
      <c r="AD243" s="519"/>
      <c r="AE243" s="521">
        <f t="shared" si="27"/>
        <v>0</v>
      </c>
      <c r="AF243" s="521">
        <f t="shared" si="28"/>
        <v>0</v>
      </c>
      <c r="AG243" s="521">
        <f t="shared" si="29"/>
        <v>0</v>
      </c>
      <c r="AH243" s="521">
        <f t="shared" si="30"/>
        <v>0</v>
      </c>
      <c r="AI243" s="521">
        <f t="shared" si="31"/>
        <v>0</v>
      </c>
      <c r="AJ243" s="521">
        <f t="shared" si="32"/>
        <v>0</v>
      </c>
      <c r="AK243" s="521">
        <f t="shared" si="33"/>
        <v>0</v>
      </c>
      <c r="AL243" s="521">
        <f t="shared" si="34"/>
        <v>0</v>
      </c>
      <c r="AM243" s="521">
        <f t="shared" si="35"/>
        <v>0</v>
      </c>
    </row>
    <row r="244" spans="1:39" ht="15.75" customHeight="1">
      <c r="A244" s="505" t="s">
        <v>591</v>
      </c>
      <c r="B244" s="505" t="s">
        <v>598</v>
      </c>
      <c r="C244" s="626" t="s">
        <v>599</v>
      </c>
      <c r="D244" s="323">
        <v>229</v>
      </c>
      <c r="E244" s="506">
        <v>72</v>
      </c>
      <c r="F244" s="506">
        <v>17</v>
      </c>
      <c r="G244" s="506">
        <v>55</v>
      </c>
      <c r="H244" s="506">
        <v>0</v>
      </c>
      <c r="I244" s="506">
        <v>0</v>
      </c>
      <c r="J244" s="506">
        <v>0</v>
      </c>
      <c r="K244" s="506">
        <v>0</v>
      </c>
      <c r="L244" s="506">
        <v>0</v>
      </c>
      <c r="M244" s="506">
        <v>0</v>
      </c>
      <c r="N244" s="506">
        <v>0</v>
      </c>
      <c r="O244" s="506">
        <v>57</v>
      </c>
      <c r="P244" s="506">
        <v>15</v>
      </c>
      <c r="Q244" s="506">
        <v>12</v>
      </c>
      <c r="R244" s="506">
        <v>3</v>
      </c>
      <c r="S244" s="506">
        <v>42</v>
      </c>
      <c r="T244" s="506">
        <v>4</v>
      </c>
      <c r="U244" s="506">
        <v>38</v>
      </c>
      <c r="V244" s="506">
        <v>15</v>
      </c>
      <c r="W244" s="506">
        <v>1</v>
      </c>
      <c r="X244" s="506">
        <v>14</v>
      </c>
      <c r="Y244" s="506">
        <v>57</v>
      </c>
      <c r="Z244" s="506">
        <v>0</v>
      </c>
      <c r="AA244" s="506">
        <v>0</v>
      </c>
      <c r="AB244" s="506">
        <v>15</v>
      </c>
      <c r="AC244" s="520"/>
      <c r="AD244" s="520"/>
      <c r="AE244" s="521">
        <f t="shared" si="27"/>
        <v>0</v>
      </c>
      <c r="AF244" s="521">
        <f t="shared" si="28"/>
        <v>0</v>
      </c>
      <c r="AG244" s="521">
        <f t="shared" si="29"/>
        <v>0</v>
      </c>
      <c r="AH244" s="521">
        <f t="shared" si="30"/>
        <v>0</v>
      </c>
      <c r="AI244" s="521">
        <f t="shared" si="31"/>
        <v>0</v>
      </c>
      <c r="AJ244" s="521">
        <f t="shared" si="32"/>
        <v>0</v>
      </c>
      <c r="AK244" s="521">
        <f t="shared" si="33"/>
        <v>0</v>
      </c>
      <c r="AL244" s="521">
        <f t="shared" si="34"/>
        <v>0</v>
      </c>
      <c r="AM244" s="521">
        <f t="shared" si="35"/>
        <v>0</v>
      </c>
    </row>
    <row r="245" spans="1:39" ht="14.25">
      <c r="A245" s="505" t="s">
        <v>591</v>
      </c>
      <c r="B245" s="505" t="s">
        <v>600</v>
      </c>
      <c r="C245" s="626" t="s">
        <v>601</v>
      </c>
      <c r="D245" s="324">
        <v>230</v>
      </c>
      <c r="E245" s="505">
        <v>20</v>
      </c>
      <c r="F245" s="505">
        <v>15</v>
      </c>
      <c r="G245" s="505">
        <v>5</v>
      </c>
      <c r="H245" s="505">
        <v>0</v>
      </c>
      <c r="I245" s="505">
        <v>0</v>
      </c>
      <c r="J245" s="505">
        <v>0</v>
      </c>
      <c r="K245" s="505">
        <v>0</v>
      </c>
      <c r="L245" s="505">
        <v>0</v>
      </c>
      <c r="M245" s="505">
        <v>0</v>
      </c>
      <c r="N245" s="505">
        <v>0</v>
      </c>
      <c r="O245" s="505">
        <v>20</v>
      </c>
      <c r="P245" s="505">
        <v>20</v>
      </c>
      <c r="Q245" s="505">
        <v>15</v>
      </c>
      <c r="R245" s="505">
        <v>5</v>
      </c>
      <c r="S245" s="505">
        <v>0</v>
      </c>
      <c r="T245" s="505">
        <v>0</v>
      </c>
      <c r="U245" s="505">
        <v>0</v>
      </c>
      <c r="V245" s="505">
        <v>0</v>
      </c>
      <c r="W245" s="505"/>
      <c r="X245" s="505"/>
      <c r="Y245" s="505">
        <v>20</v>
      </c>
      <c r="Z245" s="505"/>
      <c r="AA245" s="505"/>
      <c r="AB245" s="505"/>
      <c r="AC245" s="519"/>
      <c r="AD245" s="519"/>
      <c r="AE245" s="521">
        <f t="shared" si="27"/>
        <v>0</v>
      </c>
      <c r="AF245" s="521">
        <f t="shared" si="28"/>
        <v>0</v>
      </c>
      <c r="AG245" s="521">
        <f t="shared" si="29"/>
        <v>0</v>
      </c>
      <c r="AH245" s="521">
        <f t="shared" si="30"/>
        <v>0</v>
      </c>
      <c r="AI245" s="521">
        <f t="shared" si="31"/>
        <v>0</v>
      </c>
      <c r="AJ245" s="521">
        <f t="shared" si="32"/>
        <v>0</v>
      </c>
      <c r="AK245" s="521">
        <f t="shared" si="33"/>
        <v>0</v>
      </c>
      <c r="AL245" s="521">
        <f t="shared" si="34"/>
        <v>0</v>
      </c>
      <c r="AM245" s="521">
        <f t="shared" si="35"/>
        <v>0</v>
      </c>
    </row>
    <row r="246" spans="1:39" ht="14.25">
      <c r="A246" s="505" t="s">
        <v>591</v>
      </c>
      <c r="B246" s="505" t="s">
        <v>602</v>
      </c>
      <c r="C246" s="626" t="s">
        <v>603</v>
      </c>
      <c r="D246" s="323">
        <v>231</v>
      </c>
      <c r="E246" s="506">
        <v>80</v>
      </c>
      <c r="F246" s="506">
        <v>21</v>
      </c>
      <c r="G246" s="506">
        <v>59</v>
      </c>
      <c r="H246" s="506">
        <v>80</v>
      </c>
      <c r="I246" s="506">
        <v>80</v>
      </c>
      <c r="J246" s="506">
        <v>21</v>
      </c>
      <c r="K246" s="506">
        <v>59</v>
      </c>
      <c r="L246" s="506">
        <v>0</v>
      </c>
      <c r="M246" s="506">
        <v>0</v>
      </c>
      <c r="N246" s="506">
        <v>0</v>
      </c>
      <c r="O246" s="506">
        <v>0</v>
      </c>
      <c r="P246" s="506">
        <v>0</v>
      </c>
      <c r="Q246" s="506">
        <v>0</v>
      </c>
      <c r="R246" s="506">
        <v>0</v>
      </c>
      <c r="S246" s="506">
        <v>0</v>
      </c>
      <c r="T246" s="506">
        <v>0</v>
      </c>
      <c r="U246" s="506">
        <v>0</v>
      </c>
      <c r="V246" s="506">
        <v>0</v>
      </c>
      <c r="W246" s="506">
        <v>0</v>
      </c>
      <c r="X246" s="506">
        <v>0</v>
      </c>
      <c r="Y246" s="506">
        <v>80</v>
      </c>
      <c r="Z246" s="506">
        <v>0</v>
      </c>
      <c r="AA246" s="506">
        <v>0</v>
      </c>
      <c r="AB246" s="506">
        <v>0</v>
      </c>
      <c r="AC246" s="520"/>
      <c r="AD246" s="520"/>
      <c r="AE246" s="521">
        <f t="shared" si="27"/>
        <v>0</v>
      </c>
      <c r="AF246" s="521">
        <f t="shared" si="28"/>
        <v>0</v>
      </c>
      <c r="AG246" s="521">
        <f t="shared" si="29"/>
        <v>0</v>
      </c>
      <c r="AH246" s="521">
        <f t="shared" si="30"/>
        <v>0</v>
      </c>
      <c r="AI246" s="521">
        <f t="shared" si="31"/>
        <v>0</v>
      </c>
      <c r="AJ246" s="521">
        <f t="shared" si="32"/>
        <v>0</v>
      </c>
      <c r="AK246" s="521">
        <f t="shared" si="33"/>
        <v>0</v>
      </c>
      <c r="AL246" s="521">
        <f t="shared" si="34"/>
        <v>0</v>
      </c>
      <c r="AM246" s="521">
        <f t="shared" si="35"/>
        <v>0</v>
      </c>
    </row>
    <row r="247" spans="1:39" ht="14.25">
      <c r="A247" s="505" t="s">
        <v>591</v>
      </c>
      <c r="B247" s="505" t="s">
        <v>604</v>
      </c>
      <c r="C247" s="626" t="s">
        <v>605</v>
      </c>
      <c r="D247" s="324">
        <v>232</v>
      </c>
      <c r="E247" s="506">
        <v>1157</v>
      </c>
      <c r="F247" s="506">
        <v>228</v>
      </c>
      <c r="G247" s="506">
        <v>929</v>
      </c>
      <c r="H247" s="506">
        <v>0</v>
      </c>
      <c r="I247" s="506">
        <v>0</v>
      </c>
      <c r="J247" s="506">
        <v>0</v>
      </c>
      <c r="K247" s="506">
        <v>0</v>
      </c>
      <c r="L247" s="506">
        <v>0</v>
      </c>
      <c r="M247" s="506">
        <v>0</v>
      </c>
      <c r="N247" s="506">
        <v>0</v>
      </c>
      <c r="O247" s="506">
        <v>1157</v>
      </c>
      <c r="P247" s="506">
        <v>267</v>
      </c>
      <c r="Q247" s="506">
        <v>55</v>
      </c>
      <c r="R247" s="506">
        <v>212</v>
      </c>
      <c r="S247" s="506">
        <v>890</v>
      </c>
      <c r="T247" s="506">
        <v>173</v>
      </c>
      <c r="U247" s="506">
        <v>717</v>
      </c>
      <c r="V247" s="506">
        <v>0</v>
      </c>
      <c r="W247" s="506">
        <v>0</v>
      </c>
      <c r="X247" s="506">
        <v>0</v>
      </c>
      <c r="Y247" s="506">
        <v>1157</v>
      </c>
      <c r="Z247" s="506">
        <v>0</v>
      </c>
      <c r="AA247" s="506">
        <v>0</v>
      </c>
      <c r="AB247" s="506">
        <v>0</v>
      </c>
      <c r="AC247" s="520"/>
      <c r="AD247" s="520"/>
      <c r="AE247" s="521">
        <f t="shared" si="27"/>
        <v>0</v>
      </c>
      <c r="AF247" s="521">
        <f t="shared" si="28"/>
        <v>0</v>
      </c>
      <c r="AG247" s="521">
        <f t="shared" si="29"/>
        <v>0</v>
      </c>
      <c r="AH247" s="521">
        <f t="shared" si="30"/>
        <v>0</v>
      </c>
      <c r="AI247" s="521">
        <f t="shared" si="31"/>
        <v>0</v>
      </c>
      <c r="AJ247" s="521">
        <f t="shared" si="32"/>
        <v>0</v>
      </c>
      <c r="AK247" s="521">
        <f t="shared" si="33"/>
        <v>0</v>
      </c>
      <c r="AL247" s="521">
        <f t="shared" si="34"/>
        <v>0</v>
      </c>
      <c r="AM247" s="521">
        <f t="shared" si="35"/>
        <v>0</v>
      </c>
    </row>
    <row r="248" spans="1:39" ht="14.25">
      <c r="A248" s="321" t="s">
        <v>606</v>
      </c>
      <c r="B248" s="321"/>
      <c r="C248" s="625"/>
      <c r="D248" s="325">
        <v>233</v>
      </c>
      <c r="E248" s="628">
        <v>247</v>
      </c>
      <c r="F248" s="628">
        <v>28</v>
      </c>
      <c r="G248" s="628">
        <v>219</v>
      </c>
      <c r="H248" s="628">
        <v>0</v>
      </c>
      <c r="I248" s="628">
        <v>0</v>
      </c>
      <c r="J248" s="628">
        <v>0</v>
      </c>
      <c r="K248" s="628">
        <v>0</v>
      </c>
      <c r="L248" s="628">
        <v>0</v>
      </c>
      <c r="M248" s="628">
        <v>0</v>
      </c>
      <c r="N248" s="628">
        <v>0</v>
      </c>
      <c r="O248" s="628">
        <v>247</v>
      </c>
      <c r="P248" s="628">
        <v>247</v>
      </c>
      <c r="Q248" s="628">
        <v>28</v>
      </c>
      <c r="R248" s="628">
        <v>219</v>
      </c>
      <c r="S248" s="628">
        <v>0</v>
      </c>
      <c r="T248" s="628">
        <v>0</v>
      </c>
      <c r="U248" s="628">
        <v>0</v>
      </c>
      <c r="V248" s="628">
        <v>0</v>
      </c>
      <c r="W248" s="628">
        <v>0</v>
      </c>
      <c r="X248" s="628">
        <v>0</v>
      </c>
      <c r="Y248" s="628">
        <v>247</v>
      </c>
      <c r="Z248" s="628">
        <v>0</v>
      </c>
      <c r="AA248" s="628">
        <v>0</v>
      </c>
      <c r="AB248" s="628">
        <v>0</v>
      </c>
      <c r="AC248" s="518"/>
      <c r="AD248" s="518"/>
      <c r="AE248" s="521">
        <f t="shared" si="27"/>
        <v>0</v>
      </c>
      <c r="AF248" s="521">
        <f t="shared" si="28"/>
        <v>0</v>
      </c>
      <c r="AG248" s="521">
        <f t="shared" si="29"/>
        <v>0</v>
      </c>
      <c r="AH248" s="521">
        <f t="shared" si="30"/>
        <v>0</v>
      </c>
      <c r="AI248" s="521">
        <f t="shared" si="31"/>
        <v>0</v>
      </c>
      <c r="AJ248" s="521">
        <f t="shared" si="32"/>
        <v>0</v>
      </c>
      <c r="AK248" s="521">
        <f t="shared" si="33"/>
        <v>0</v>
      </c>
      <c r="AL248" s="521">
        <f t="shared" si="34"/>
        <v>0</v>
      </c>
      <c r="AM248" s="521">
        <f t="shared" si="35"/>
        <v>0</v>
      </c>
    </row>
    <row r="249" spans="1:39" ht="14.25">
      <c r="A249" s="505" t="s">
        <v>607</v>
      </c>
      <c r="B249" s="505" t="s">
        <v>608</v>
      </c>
      <c r="C249" s="626" t="s">
        <v>609</v>
      </c>
      <c r="D249" s="324">
        <v>234</v>
      </c>
      <c r="E249" s="506">
        <v>69</v>
      </c>
      <c r="F249" s="506">
        <v>21</v>
      </c>
      <c r="G249" s="506">
        <v>48</v>
      </c>
      <c r="H249" s="506">
        <v>0</v>
      </c>
      <c r="I249" s="506">
        <v>0</v>
      </c>
      <c r="J249" s="506">
        <v>0</v>
      </c>
      <c r="K249" s="506">
        <v>0</v>
      </c>
      <c r="L249" s="506">
        <v>0</v>
      </c>
      <c r="M249" s="506">
        <v>0</v>
      </c>
      <c r="N249" s="506">
        <v>0</v>
      </c>
      <c r="O249" s="506">
        <v>69</v>
      </c>
      <c r="P249" s="506">
        <v>69</v>
      </c>
      <c r="Q249" s="506">
        <v>21</v>
      </c>
      <c r="R249" s="506">
        <v>48</v>
      </c>
      <c r="S249" s="506">
        <v>0</v>
      </c>
      <c r="T249" s="506">
        <v>0</v>
      </c>
      <c r="U249" s="506">
        <v>0</v>
      </c>
      <c r="V249" s="506">
        <v>0</v>
      </c>
      <c r="W249" s="506">
        <v>0</v>
      </c>
      <c r="X249" s="506">
        <v>0</v>
      </c>
      <c r="Y249" s="506">
        <v>69</v>
      </c>
      <c r="Z249" s="506">
        <v>0</v>
      </c>
      <c r="AA249" s="506">
        <v>0</v>
      </c>
      <c r="AB249" s="506">
        <v>0</v>
      </c>
      <c r="AC249" s="520"/>
      <c r="AD249" s="520"/>
      <c r="AE249" s="521">
        <f t="shared" si="27"/>
        <v>0</v>
      </c>
      <c r="AF249" s="521">
        <f t="shared" si="28"/>
        <v>0</v>
      </c>
      <c r="AG249" s="521">
        <f t="shared" si="29"/>
        <v>0</v>
      </c>
      <c r="AH249" s="521">
        <f t="shared" si="30"/>
        <v>0</v>
      </c>
      <c r="AI249" s="521">
        <f t="shared" si="31"/>
        <v>0</v>
      </c>
      <c r="AJ249" s="521">
        <f t="shared" si="32"/>
        <v>0</v>
      </c>
      <c r="AK249" s="521">
        <f t="shared" si="33"/>
        <v>0</v>
      </c>
      <c r="AL249" s="521">
        <f t="shared" si="34"/>
        <v>0</v>
      </c>
      <c r="AM249" s="521">
        <f t="shared" si="35"/>
        <v>0</v>
      </c>
    </row>
    <row r="250" spans="1:39" ht="14.25">
      <c r="A250" s="505" t="s">
        <v>607</v>
      </c>
      <c r="B250" s="505" t="s">
        <v>610</v>
      </c>
      <c r="C250" s="626" t="s">
        <v>611</v>
      </c>
      <c r="D250" s="323">
        <v>235</v>
      </c>
      <c r="E250" s="506">
        <v>178</v>
      </c>
      <c r="F250" s="506">
        <v>7</v>
      </c>
      <c r="G250" s="506">
        <v>171</v>
      </c>
      <c r="H250" s="506">
        <v>0</v>
      </c>
      <c r="I250" s="506">
        <v>0</v>
      </c>
      <c r="J250" s="506">
        <v>0</v>
      </c>
      <c r="K250" s="506">
        <v>0</v>
      </c>
      <c r="L250" s="506">
        <v>0</v>
      </c>
      <c r="M250" s="506">
        <v>0</v>
      </c>
      <c r="N250" s="506">
        <v>0</v>
      </c>
      <c r="O250" s="506">
        <v>178</v>
      </c>
      <c r="P250" s="506">
        <v>178</v>
      </c>
      <c r="Q250" s="506">
        <v>7</v>
      </c>
      <c r="R250" s="506">
        <v>171</v>
      </c>
      <c r="S250" s="506">
        <v>0</v>
      </c>
      <c r="T250" s="506">
        <v>0</v>
      </c>
      <c r="U250" s="506">
        <v>0</v>
      </c>
      <c r="V250" s="506">
        <v>0</v>
      </c>
      <c r="W250" s="506">
        <v>0</v>
      </c>
      <c r="X250" s="506">
        <v>0</v>
      </c>
      <c r="Y250" s="506">
        <v>178</v>
      </c>
      <c r="Z250" s="506">
        <v>0</v>
      </c>
      <c r="AA250" s="506">
        <v>0</v>
      </c>
      <c r="AB250" s="506">
        <v>0</v>
      </c>
      <c r="AC250" s="520"/>
      <c r="AD250" s="520"/>
      <c r="AE250" s="521">
        <f t="shared" si="27"/>
        <v>0</v>
      </c>
      <c r="AF250" s="521">
        <f t="shared" si="28"/>
        <v>0</v>
      </c>
      <c r="AG250" s="521">
        <f t="shared" si="29"/>
        <v>0</v>
      </c>
      <c r="AH250" s="521">
        <f t="shared" si="30"/>
        <v>0</v>
      </c>
      <c r="AI250" s="521">
        <f t="shared" si="31"/>
        <v>0</v>
      </c>
      <c r="AJ250" s="521">
        <f t="shared" si="32"/>
        <v>0</v>
      </c>
      <c r="AK250" s="521">
        <f t="shared" si="33"/>
        <v>0</v>
      </c>
      <c r="AL250" s="521">
        <f t="shared" si="34"/>
        <v>0</v>
      </c>
      <c r="AM250" s="521">
        <f t="shared" si="35"/>
        <v>0</v>
      </c>
    </row>
    <row r="251" spans="1:39" ht="14.25">
      <c r="K251" s="221"/>
      <c r="L251" s="221"/>
      <c r="N251" s="221"/>
      <c r="Q251" s="221"/>
      <c r="R251" s="221"/>
      <c r="S251" s="221"/>
      <c r="T251" s="221"/>
      <c r="U251" s="221"/>
      <c r="V251" s="221"/>
      <c r="W251" s="221"/>
      <c r="X251" s="509"/>
      <c r="Y251" s="509"/>
      <c r="Z251" s="510"/>
    </row>
    <row r="252" spans="1:39" ht="14.25">
      <c r="K252" s="221"/>
      <c r="L252" s="221"/>
      <c r="N252" s="221"/>
      <c r="Q252" s="221"/>
      <c r="R252" s="221"/>
      <c r="S252" s="221"/>
      <c r="T252" s="221"/>
      <c r="U252" s="221"/>
      <c r="V252" s="221"/>
      <c r="W252" s="221"/>
      <c r="X252" s="509"/>
      <c r="Y252" s="509"/>
      <c r="Z252" s="510"/>
    </row>
    <row r="253" spans="1:39" ht="14.25">
      <c r="K253" s="221"/>
      <c r="L253" s="221"/>
      <c r="N253" s="221"/>
      <c r="Q253" s="221"/>
      <c r="R253" s="221"/>
      <c r="S253" s="221"/>
      <c r="T253" s="221"/>
      <c r="U253" s="221"/>
      <c r="V253" s="221"/>
      <c r="W253" s="221"/>
      <c r="X253" s="509"/>
      <c r="Y253" s="509"/>
      <c r="Z253" s="510"/>
    </row>
    <row r="254" spans="1:39" ht="14.25">
      <c r="K254" s="221"/>
      <c r="L254" s="221"/>
      <c r="N254" s="221"/>
      <c r="Q254" s="221"/>
      <c r="R254" s="221"/>
      <c r="S254" s="221"/>
      <c r="T254" s="221"/>
      <c r="U254" s="221"/>
      <c r="V254" s="221"/>
      <c r="W254" s="221"/>
      <c r="X254" s="509"/>
      <c r="Y254" s="509"/>
      <c r="Z254" s="510"/>
    </row>
    <row r="255" spans="1:39" s="224" customFormat="1" ht="19.5" customHeight="1">
      <c r="C255" s="273"/>
      <c r="D255" s="499"/>
      <c r="E255" s="49"/>
      <c r="F255" s="49"/>
      <c r="G255" s="63"/>
      <c r="H255" s="63"/>
      <c r="I255" s="63"/>
      <c r="J255" s="49"/>
      <c r="K255" s="49"/>
      <c r="L255" s="69"/>
      <c r="M255" s="69"/>
      <c r="N255" s="509"/>
      <c r="O255" s="509"/>
      <c r="P255" s="511"/>
      <c r="Q255" s="221"/>
      <c r="R255" s="49"/>
      <c r="S255" s="49"/>
      <c r="T255" s="221"/>
      <c r="U255" s="221"/>
      <c r="V255" s="221"/>
      <c r="W255" s="221"/>
      <c r="X255" s="221"/>
      <c r="Y255" s="221"/>
      <c r="Z255" s="221"/>
      <c r="AA255" s="221"/>
      <c r="AB255" s="221"/>
      <c r="AC255" s="221"/>
      <c r="AD255" s="221"/>
    </row>
    <row r="256" spans="1:39" s="224" customFormat="1" ht="19.5" customHeight="1">
      <c r="C256" s="59"/>
      <c r="D256" s="499"/>
      <c r="E256" s="49"/>
      <c r="F256" s="49"/>
      <c r="G256" s="64"/>
      <c r="H256" s="64"/>
      <c r="I256" s="64"/>
      <c r="J256" s="64"/>
      <c r="K256" s="64"/>
      <c r="L256" s="64"/>
      <c r="M256" s="64"/>
      <c r="N256" s="509"/>
      <c r="O256" s="509"/>
      <c r="P256" s="510"/>
      <c r="Q256" s="221"/>
      <c r="R256" s="49"/>
      <c r="S256" s="49"/>
      <c r="T256" s="221"/>
      <c r="U256" s="221"/>
      <c r="V256" s="221"/>
      <c r="W256" s="221"/>
      <c r="X256" s="221"/>
      <c r="Y256" s="221"/>
      <c r="Z256" s="221"/>
      <c r="AA256" s="221"/>
      <c r="AB256" s="221"/>
      <c r="AC256" s="221"/>
      <c r="AD256" s="221"/>
    </row>
    <row r="257" spans="1:30" s="224" customFormat="1" ht="19.5" customHeight="1">
      <c r="A257" s="397"/>
      <c r="B257" s="397"/>
      <c r="D257" s="397"/>
      <c r="E257" s="49"/>
      <c r="F257" s="49"/>
      <c r="G257" s="64"/>
      <c r="H257" s="64"/>
      <c r="I257" s="64"/>
      <c r="J257" s="64"/>
      <c r="K257" s="64"/>
      <c r="L257" s="64"/>
      <c r="M257" s="64"/>
      <c r="N257" s="509"/>
      <c r="O257" s="509"/>
      <c r="P257" s="510"/>
      <c r="Q257" s="221"/>
      <c r="R257" s="49"/>
      <c r="S257" s="49"/>
      <c r="T257" s="221"/>
      <c r="U257" s="221"/>
      <c r="V257" s="221"/>
      <c r="W257" s="221"/>
      <c r="X257" s="221"/>
      <c r="Y257" s="221"/>
      <c r="Z257" s="221"/>
      <c r="AA257" s="221"/>
      <c r="AB257" s="221"/>
      <c r="AC257" s="221"/>
      <c r="AD257" s="221"/>
    </row>
    <row r="258" spans="1:30" s="224" customFormat="1" ht="14.25">
      <c r="A258" s="499"/>
      <c r="B258" s="499"/>
      <c r="C258" s="397"/>
      <c r="E258" s="64"/>
      <c r="F258" s="221"/>
      <c r="G258" s="64"/>
      <c r="H258" s="64"/>
      <c r="I258" s="64"/>
      <c r="J258" s="64"/>
      <c r="K258" s="64"/>
      <c r="L258" s="64"/>
      <c r="M258" s="64"/>
      <c r="N258" s="82"/>
      <c r="O258" s="509"/>
      <c r="P258" s="509"/>
      <c r="Q258" s="221"/>
      <c r="R258" s="49"/>
      <c r="S258" s="49"/>
      <c r="T258" s="221"/>
      <c r="U258" s="221"/>
      <c r="V258" s="221"/>
      <c r="W258" s="221"/>
      <c r="X258" s="221"/>
      <c r="Y258" s="221"/>
      <c r="Z258" s="221"/>
      <c r="AA258" s="221"/>
      <c r="AB258" s="221"/>
      <c r="AC258" s="221"/>
      <c r="AD258" s="221"/>
    </row>
    <row r="259" spans="1:30" ht="14.25">
      <c r="K259" s="82"/>
      <c r="L259" s="82"/>
      <c r="M259" s="221"/>
      <c r="N259" s="221"/>
      <c r="O259" s="221"/>
      <c r="P259" s="221"/>
      <c r="Q259" s="221"/>
      <c r="R259" s="221"/>
      <c r="S259" s="221"/>
      <c r="T259" s="221"/>
      <c r="U259" s="221"/>
      <c r="V259" s="221"/>
      <c r="W259" s="221"/>
      <c r="X259" s="82"/>
      <c r="Y259" s="509"/>
      <c r="Z259" s="509"/>
    </row>
    <row r="260" spans="1:30" ht="14.25">
      <c r="M260" s="510"/>
      <c r="N260" s="510"/>
      <c r="O260" s="510"/>
      <c r="P260" s="510"/>
      <c r="Q260" s="510"/>
      <c r="R260" s="510"/>
      <c r="S260" s="510"/>
      <c r="T260" s="510"/>
      <c r="U260" s="510"/>
      <c r="V260" s="510"/>
      <c r="W260" s="510"/>
      <c r="X260" s="510"/>
      <c r="Y260" s="510"/>
      <c r="Z260" s="510"/>
    </row>
    <row r="262" spans="1:30">
      <c r="V262" s="49">
        <f t="shared" ref="V262:AB262" si="36">+V248+V239+V235+V194+V177+V156+V147+V125+V97+V89+V86+V72+V67+V51+V20+V17-V16</f>
        <v>0</v>
      </c>
      <c r="W262" s="49">
        <f t="shared" si="36"/>
        <v>0</v>
      </c>
      <c r="X262" s="49">
        <f t="shared" si="36"/>
        <v>0</v>
      </c>
      <c r="Y262" s="49">
        <f t="shared" si="36"/>
        <v>0</v>
      </c>
      <c r="Z262" s="49">
        <f t="shared" si="36"/>
        <v>0</v>
      </c>
      <c r="AA262" s="49">
        <f t="shared" si="36"/>
        <v>0</v>
      </c>
      <c r="AB262" s="49">
        <f t="shared" si="36"/>
        <v>0</v>
      </c>
    </row>
  </sheetData>
  <mergeCells count="29">
    <mergeCell ref="AB11:AB14"/>
    <mergeCell ref="W12:X13"/>
    <mergeCell ref="S13:S14"/>
    <mergeCell ref="V12:V14"/>
    <mergeCell ref="Y11:Y14"/>
    <mergeCell ref="Z11:Z14"/>
    <mergeCell ref="AA11:AA14"/>
    <mergeCell ref="B15:C15"/>
    <mergeCell ref="A16:C16"/>
    <mergeCell ref="A89:C89"/>
    <mergeCell ref="A11:A14"/>
    <mergeCell ref="B11:B14"/>
    <mergeCell ref="C11:C14"/>
    <mergeCell ref="E3:W3"/>
    <mergeCell ref="D4:U4"/>
    <mergeCell ref="D8:E8"/>
    <mergeCell ref="I12:K12"/>
    <mergeCell ref="L12:N12"/>
    <mergeCell ref="P12:R12"/>
    <mergeCell ref="S12:U12"/>
    <mergeCell ref="D11:D14"/>
    <mergeCell ref="E11:E14"/>
    <mergeCell ref="F12:F14"/>
    <mergeCell ref="G12:G14"/>
    <mergeCell ref="H12:H14"/>
    <mergeCell ref="I13:I14"/>
    <mergeCell ref="L13:L14"/>
    <mergeCell ref="O12:O14"/>
    <mergeCell ref="P13:P14"/>
  </mergeCells>
  <printOptions horizontalCentered="1"/>
  <pageMargins left="0.56999999999999995" right="0.36" top="0.5" bottom="0.17" header="0.3" footer="0.3"/>
  <pageSetup paperSize="9" scale="47" orientation="landscape" r:id="rId1"/>
  <rowBreaks count="4" manualBreakCount="4">
    <brk id="57" max="28" man="1"/>
    <brk id="101" max="28" man="1"/>
    <brk id="155" max="28" man="1"/>
    <brk id="204" max="2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BZ62"/>
  <sheetViews>
    <sheetView view="pageBreakPreview" zoomScale="40" zoomScaleNormal="80" zoomScaleSheetLayoutView="40" workbookViewId="0">
      <selection activeCell="AL82" sqref="AL82"/>
    </sheetView>
  </sheetViews>
  <sheetFormatPr defaultColWidth="4.28515625" defaultRowHeight="11.25"/>
  <cols>
    <col min="1" max="1" width="6.7109375" style="125" customWidth="1"/>
    <col min="2" max="2" width="3.85546875" style="125" customWidth="1"/>
    <col min="3" max="3" width="16.28515625" style="125" customWidth="1"/>
    <col min="4" max="4" width="9.42578125" style="125" customWidth="1"/>
    <col min="5" max="5" width="9.7109375" style="125" customWidth="1"/>
    <col min="6" max="6" width="12.42578125" style="125" customWidth="1"/>
    <col min="7" max="7" width="10.28515625" style="125" customWidth="1"/>
    <col min="8" max="8" width="9.5703125" style="125" customWidth="1"/>
    <col min="9" max="9" width="13.42578125" style="125" customWidth="1"/>
    <col min="10" max="11" width="9.28515625" style="125" customWidth="1"/>
    <col min="12" max="12" width="13.7109375" style="125" customWidth="1"/>
    <col min="13" max="14" width="10.140625" style="125" customWidth="1"/>
    <col min="15" max="15" width="14.140625" style="125" customWidth="1"/>
    <col min="16" max="17" width="9.140625" style="125" customWidth="1"/>
    <col min="18" max="18" width="13.7109375" style="125" customWidth="1"/>
    <col min="19" max="20" width="9.28515625" style="125" customWidth="1"/>
    <col min="21" max="21" width="11.28515625" style="125" customWidth="1"/>
    <col min="22" max="22" width="5.42578125" style="125" customWidth="1"/>
    <col min="23" max="23" width="14.140625" style="283" customWidth="1"/>
    <col min="24" max="24" width="9.28515625" style="283" customWidth="1"/>
    <col min="25" max="25" width="10" style="283" customWidth="1"/>
    <col min="26" max="26" width="9.5703125" style="283" customWidth="1"/>
    <col min="27" max="28" width="8.85546875" style="283" customWidth="1"/>
    <col min="29" max="29" width="8.7109375" style="283" customWidth="1"/>
    <col min="30" max="30" width="9.5703125" style="283" customWidth="1"/>
    <col min="31" max="31" width="8.140625" style="283" customWidth="1"/>
    <col min="32" max="32" width="10.7109375" style="283" customWidth="1"/>
    <col min="33" max="34" width="9.140625" style="283" customWidth="1"/>
    <col min="35" max="35" width="14.140625" style="283" customWidth="1"/>
    <col min="36" max="37" width="9.28515625" style="283" customWidth="1"/>
    <col min="38" max="38" width="10.7109375" style="283" customWidth="1"/>
    <col min="39" max="40" width="9.85546875" style="283" customWidth="1"/>
    <col min="41" max="42" width="8.7109375" style="283" customWidth="1"/>
    <col min="43" max="45" width="10.28515625" style="283" customWidth="1"/>
    <col min="46" max="46" width="10.42578125" style="283" customWidth="1"/>
    <col min="47" max="48" width="9.7109375" style="283" customWidth="1"/>
    <col min="49" max="49" width="7.85546875" style="283" customWidth="1"/>
    <col min="50" max="50" width="8.42578125" style="283" customWidth="1"/>
    <col min="51" max="51" width="10.5703125" style="283" customWidth="1"/>
    <col min="52" max="52" width="6.7109375" style="283" customWidth="1"/>
    <col min="53" max="53" width="8.85546875" style="283" customWidth="1"/>
    <col min="54" max="54" width="9" style="283" customWidth="1"/>
    <col min="55" max="55" width="12.28515625" style="283" customWidth="1"/>
    <col min="56" max="56" width="10.5703125" style="283" customWidth="1"/>
    <col min="57" max="57" width="8.85546875" style="283" customWidth="1"/>
    <col min="58" max="63" width="4.28515625" style="125"/>
    <col min="64" max="65" width="4.28515625" style="208"/>
    <col min="66" max="197" width="4.28515625" style="125"/>
    <col min="198" max="198" width="5.85546875" style="125" customWidth="1"/>
    <col min="199" max="199" width="11.7109375" style="125" customWidth="1"/>
    <col min="200" max="206" width="6.42578125" style="125" customWidth="1"/>
    <col min="207" max="207" width="7.140625" style="125" customWidth="1"/>
    <col min="208" max="208" width="6.42578125" style="125" customWidth="1"/>
    <col min="209" max="209" width="5.7109375" style="125" customWidth="1"/>
    <col min="210" max="210" width="6.42578125" style="125" customWidth="1"/>
    <col min="211" max="211" width="5.85546875" style="125" customWidth="1"/>
    <col min="212" max="212" width="7" style="125" customWidth="1"/>
    <col min="213" max="213" width="6.7109375" style="125" customWidth="1"/>
    <col min="214" max="214" width="6.42578125" style="125" customWidth="1"/>
    <col min="215" max="217" width="8.140625" style="125" customWidth="1"/>
    <col min="218" max="224" width="10.42578125" style="125" customWidth="1"/>
    <col min="225" max="225" width="7" style="125" customWidth="1"/>
    <col min="226" max="226" width="6.85546875" style="125" customWidth="1"/>
    <col min="227" max="227" width="6.42578125" style="125" customWidth="1"/>
    <col min="228" max="228" width="6.85546875" style="125" customWidth="1"/>
    <col min="229" max="229" width="6.7109375" style="125" customWidth="1"/>
    <col min="230" max="230" width="6.42578125" style="125" customWidth="1"/>
    <col min="231" max="231" width="5.140625" style="125" customWidth="1"/>
    <col min="232" max="232" width="5.7109375" style="125" customWidth="1"/>
    <col min="233" max="233" width="5.42578125" style="125" customWidth="1"/>
    <col min="234" max="234" width="6.28515625" style="125" customWidth="1"/>
    <col min="235" max="235" width="5.140625" style="125" customWidth="1"/>
    <col min="236" max="238" width="7.42578125" style="125" customWidth="1"/>
    <col min="239" max="242" width="5.42578125" style="125" customWidth="1"/>
    <col min="243" max="243" width="7" style="125" customWidth="1"/>
    <col min="244" max="244" width="6.140625" style="125" customWidth="1"/>
    <col min="245" max="246" width="5.85546875" style="125" customWidth="1"/>
    <col min="247" max="248" width="6.42578125" style="125" customWidth="1"/>
    <col min="249" max="249" width="5.85546875" style="125" customWidth="1"/>
    <col min="250" max="250" width="6.85546875" style="125" customWidth="1"/>
    <col min="251" max="252" width="8.42578125" style="125" customWidth="1"/>
    <col min="253" max="253" width="50.42578125" style="125" customWidth="1"/>
    <col min="254" max="263" width="4.42578125" style="125" customWidth="1"/>
    <col min="264" max="265" width="4.28515625" style="125" customWidth="1"/>
    <col min="266" max="453" width="4.28515625" style="125"/>
    <col min="454" max="454" width="5.85546875" style="125" customWidth="1"/>
    <col min="455" max="455" width="11.7109375" style="125" customWidth="1"/>
    <col min="456" max="462" width="6.42578125" style="125" customWidth="1"/>
    <col min="463" max="463" width="7.140625" style="125" customWidth="1"/>
    <col min="464" max="464" width="6.42578125" style="125" customWidth="1"/>
    <col min="465" max="465" width="5.7109375" style="125" customWidth="1"/>
    <col min="466" max="466" width="6.42578125" style="125" customWidth="1"/>
    <col min="467" max="467" width="5.85546875" style="125" customWidth="1"/>
    <col min="468" max="468" width="7" style="125" customWidth="1"/>
    <col min="469" max="469" width="6.7109375" style="125" customWidth="1"/>
    <col min="470" max="470" width="6.42578125" style="125" customWidth="1"/>
    <col min="471" max="473" width="8.140625" style="125" customWidth="1"/>
    <col min="474" max="480" width="10.42578125" style="125" customWidth="1"/>
    <col min="481" max="481" width="7" style="125" customWidth="1"/>
    <col min="482" max="482" width="6.85546875" style="125" customWidth="1"/>
    <col min="483" max="483" width="6.42578125" style="125" customWidth="1"/>
    <col min="484" max="484" width="6.85546875" style="125" customWidth="1"/>
    <col min="485" max="485" width="6.7109375" style="125" customWidth="1"/>
    <col min="486" max="486" width="6.42578125" style="125" customWidth="1"/>
    <col min="487" max="487" width="5.140625" style="125" customWidth="1"/>
    <col min="488" max="488" width="5.7109375" style="125" customWidth="1"/>
    <col min="489" max="489" width="5.42578125" style="125" customWidth="1"/>
    <col min="490" max="490" width="6.28515625" style="125" customWidth="1"/>
    <col min="491" max="491" width="5.140625" style="125" customWidth="1"/>
    <col min="492" max="494" width="7.42578125" style="125" customWidth="1"/>
    <col min="495" max="498" width="5.42578125" style="125" customWidth="1"/>
    <col min="499" max="499" width="7" style="125" customWidth="1"/>
    <col min="500" max="500" width="6.140625" style="125" customWidth="1"/>
    <col min="501" max="502" width="5.85546875" style="125" customWidth="1"/>
    <col min="503" max="504" width="6.42578125" style="125" customWidth="1"/>
    <col min="505" max="505" width="5.85546875" style="125" customWidth="1"/>
    <col min="506" max="506" width="6.85546875" style="125" customWidth="1"/>
    <col min="507" max="508" width="8.42578125" style="125" customWidth="1"/>
    <col min="509" max="509" width="50.42578125" style="125" customWidth="1"/>
    <col min="510" max="519" width="4.42578125" style="125" customWidth="1"/>
    <col min="520" max="521" width="4.28515625" style="125" customWidth="1"/>
    <col min="522" max="709" width="4.28515625" style="125"/>
    <col min="710" max="710" width="5.85546875" style="125" customWidth="1"/>
    <col min="711" max="711" width="11.7109375" style="125" customWidth="1"/>
    <col min="712" max="718" width="6.42578125" style="125" customWidth="1"/>
    <col min="719" max="719" width="7.140625" style="125" customWidth="1"/>
    <col min="720" max="720" width="6.42578125" style="125" customWidth="1"/>
    <col min="721" max="721" width="5.7109375" style="125" customWidth="1"/>
    <col min="722" max="722" width="6.42578125" style="125" customWidth="1"/>
    <col min="723" max="723" width="5.85546875" style="125" customWidth="1"/>
    <col min="724" max="724" width="7" style="125" customWidth="1"/>
    <col min="725" max="725" width="6.7109375" style="125" customWidth="1"/>
    <col min="726" max="726" width="6.42578125" style="125" customWidth="1"/>
    <col min="727" max="729" width="8.140625" style="125" customWidth="1"/>
    <col min="730" max="736" width="10.42578125" style="125" customWidth="1"/>
    <col min="737" max="737" width="7" style="125" customWidth="1"/>
    <col min="738" max="738" width="6.85546875" style="125" customWidth="1"/>
    <col min="739" max="739" width="6.42578125" style="125" customWidth="1"/>
    <col min="740" max="740" width="6.85546875" style="125" customWidth="1"/>
    <col min="741" max="741" width="6.7109375" style="125" customWidth="1"/>
    <col min="742" max="742" width="6.42578125" style="125" customWidth="1"/>
    <col min="743" max="743" width="5.140625" style="125" customWidth="1"/>
    <col min="744" max="744" width="5.7109375" style="125" customWidth="1"/>
    <col min="745" max="745" width="5.42578125" style="125" customWidth="1"/>
    <col min="746" max="746" width="6.28515625" style="125" customWidth="1"/>
    <col min="747" max="747" width="5.140625" style="125" customWidth="1"/>
    <col min="748" max="750" width="7.42578125" style="125" customWidth="1"/>
    <col min="751" max="754" width="5.42578125" style="125" customWidth="1"/>
    <col min="755" max="755" width="7" style="125" customWidth="1"/>
    <col min="756" max="756" width="6.140625" style="125" customWidth="1"/>
    <col min="757" max="758" width="5.85546875" style="125" customWidth="1"/>
    <col min="759" max="760" width="6.42578125" style="125" customWidth="1"/>
    <col min="761" max="761" width="5.85546875" style="125" customWidth="1"/>
    <col min="762" max="762" width="6.85546875" style="125" customWidth="1"/>
    <col min="763" max="764" width="8.42578125" style="125" customWidth="1"/>
    <col min="765" max="765" width="50.42578125" style="125" customWidth="1"/>
    <col min="766" max="775" width="4.42578125" style="125" customWidth="1"/>
    <col min="776" max="777" width="4.28515625" style="125" customWidth="1"/>
    <col min="778" max="965" width="4.28515625" style="125"/>
    <col min="966" max="966" width="5.85546875" style="125" customWidth="1"/>
    <col min="967" max="967" width="11.7109375" style="125" customWidth="1"/>
    <col min="968" max="974" width="6.42578125" style="125" customWidth="1"/>
    <col min="975" max="975" width="7.140625" style="125" customWidth="1"/>
    <col min="976" max="976" width="6.42578125" style="125" customWidth="1"/>
    <col min="977" max="977" width="5.7109375" style="125" customWidth="1"/>
    <col min="978" max="978" width="6.42578125" style="125" customWidth="1"/>
    <col min="979" max="979" width="5.85546875" style="125" customWidth="1"/>
    <col min="980" max="980" width="7" style="125" customWidth="1"/>
    <col min="981" max="981" width="6.7109375" style="125" customWidth="1"/>
    <col min="982" max="982" width="6.42578125" style="125" customWidth="1"/>
    <col min="983" max="985" width="8.140625" style="125" customWidth="1"/>
    <col min="986" max="992" width="10.42578125" style="125" customWidth="1"/>
    <col min="993" max="993" width="7" style="125" customWidth="1"/>
    <col min="994" max="994" width="6.85546875" style="125" customWidth="1"/>
    <col min="995" max="995" width="6.42578125" style="125" customWidth="1"/>
    <col min="996" max="996" width="6.85546875" style="125" customWidth="1"/>
    <col min="997" max="997" width="6.7109375" style="125" customWidth="1"/>
    <col min="998" max="998" width="6.42578125" style="125" customWidth="1"/>
    <col min="999" max="999" width="5.140625" style="125" customWidth="1"/>
    <col min="1000" max="1000" width="5.7109375" style="125" customWidth="1"/>
    <col min="1001" max="1001" width="5.42578125" style="125" customWidth="1"/>
    <col min="1002" max="1002" width="6.28515625" style="125" customWidth="1"/>
    <col min="1003" max="1003" width="5.140625" style="125" customWidth="1"/>
    <col min="1004" max="1006" width="7.42578125" style="125" customWidth="1"/>
    <col min="1007" max="1010" width="5.42578125" style="125" customWidth="1"/>
    <col min="1011" max="1011" width="7" style="125" customWidth="1"/>
    <col min="1012" max="1012" width="6.140625" style="125" customWidth="1"/>
    <col min="1013" max="1014" width="5.85546875" style="125" customWidth="1"/>
    <col min="1015" max="1016" width="6.42578125" style="125" customWidth="1"/>
    <col min="1017" max="1017" width="5.85546875" style="125" customWidth="1"/>
    <col min="1018" max="1018" width="6.85546875" style="125" customWidth="1"/>
    <col min="1019" max="1020" width="8.42578125" style="125" customWidth="1"/>
    <col min="1021" max="1021" width="50.42578125" style="125" customWidth="1"/>
    <col min="1022" max="1031" width="4.42578125" style="125" customWidth="1"/>
    <col min="1032" max="1033" width="4.28515625" style="125" customWidth="1"/>
    <col min="1034" max="1221" width="4.28515625" style="125"/>
    <col min="1222" max="1222" width="5.85546875" style="125" customWidth="1"/>
    <col min="1223" max="1223" width="11.7109375" style="125" customWidth="1"/>
    <col min="1224" max="1230" width="6.42578125" style="125" customWidth="1"/>
    <col min="1231" max="1231" width="7.140625" style="125" customWidth="1"/>
    <col min="1232" max="1232" width="6.42578125" style="125" customWidth="1"/>
    <col min="1233" max="1233" width="5.7109375" style="125" customWidth="1"/>
    <col min="1234" max="1234" width="6.42578125" style="125" customWidth="1"/>
    <col min="1235" max="1235" width="5.85546875" style="125" customWidth="1"/>
    <col min="1236" max="1236" width="7" style="125" customWidth="1"/>
    <col min="1237" max="1237" width="6.7109375" style="125" customWidth="1"/>
    <col min="1238" max="1238" width="6.42578125" style="125" customWidth="1"/>
    <col min="1239" max="1241" width="8.140625" style="125" customWidth="1"/>
    <col min="1242" max="1248" width="10.42578125" style="125" customWidth="1"/>
    <col min="1249" max="1249" width="7" style="125" customWidth="1"/>
    <col min="1250" max="1250" width="6.85546875" style="125" customWidth="1"/>
    <col min="1251" max="1251" width="6.42578125" style="125" customWidth="1"/>
    <col min="1252" max="1252" width="6.85546875" style="125" customWidth="1"/>
    <col min="1253" max="1253" width="6.7109375" style="125" customWidth="1"/>
    <col min="1254" max="1254" width="6.42578125" style="125" customWidth="1"/>
    <col min="1255" max="1255" width="5.140625" style="125" customWidth="1"/>
    <col min="1256" max="1256" width="5.7109375" style="125" customWidth="1"/>
    <col min="1257" max="1257" width="5.42578125" style="125" customWidth="1"/>
    <col min="1258" max="1258" width="6.28515625" style="125" customWidth="1"/>
    <col min="1259" max="1259" width="5.140625" style="125" customWidth="1"/>
    <col min="1260" max="1262" width="7.42578125" style="125" customWidth="1"/>
    <col min="1263" max="1266" width="5.42578125" style="125" customWidth="1"/>
    <col min="1267" max="1267" width="7" style="125" customWidth="1"/>
    <col min="1268" max="1268" width="6.140625" style="125" customWidth="1"/>
    <col min="1269" max="1270" width="5.85546875" style="125" customWidth="1"/>
    <col min="1271" max="1272" width="6.42578125" style="125" customWidth="1"/>
    <col min="1273" max="1273" width="5.85546875" style="125" customWidth="1"/>
    <col min="1274" max="1274" width="6.85546875" style="125" customWidth="1"/>
    <col min="1275" max="1276" width="8.42578125" style="125" customWidth="1"/>
    <col min="1277" max="1277" width="50.42578125" style="125" customWidth="1"/>
    <col min="1278" max="1287" width="4.42578125" style="125" customWidth="1"/>
    <col min="1288" max="1289" width="4.28515625" style="125" customWidth="1"/>
    <col min="1290" max="1477" width="4.28515625" style="125"/>
    <col min="1478" max="1478" width="5.85546875" style="125" customWidth="1"/>
    <col min="1479" max="1479" width="11.7109375" style="125" customWidth="1"/>
    <col min="1480" max="1486" width="6.42578125" style="125" customWidth="1"/>
    <col min="1487" max="1487" width="7.140625" style="125" customWidth="1"/>
    <col min="1488" max="1488" width="6.42578125" style="125" customWidth="1"/>
    <col min="1489" max="1489" width="5.7109375" style="125" customWidth="1"/>
    <col min="1490" max="1490" width="6.42578125" style="125" customWidth="1"/>
    <col min="1491" max="1491" width="5.85546875" style="125" customWidth="1"/>
    <col min="1492" max="1492" width="7" style="125" customWidth="1"/>
    <col min="1493" max="1493" width="6.7109375" style="125" customWidth="1"/>
    <col min="1494" max="1494" width="6.42578125" style="125" customWidth="1"/>
    <col min="1495" max="1497" width="8.140625" style="125" customWidth="1"/>
    <col min="1498" max="1504" width="10.42578125" style="125" customWidth="1"/>
    <col min="1505" max="1505" width="7" style="125" customWidth="1"/>
    <col min="1506" max="1506" width="6.85546875" style="125" customWidth="1"/>
    <col min="1507" max="1507" width="6.42578125" style="125" customWidth="1"/>
    <col min="1508" max="1508" width="6.85546875" style="125" customWidth="1"/>
    <col min="1509" max="1509" width="6.7109375" style="125" customWidth="1"/>
    <col min="1510" max="1510" width="6.42578125" style="125" customWidth="1"/>
    <col min="1511" max="1511" width="5.140625" style="125" customWidth="1"/>
    <col min="1512" max="1512" width="5.7109375" style="125" customWidth="1"/>
    <col min="1513" max="1513" width="5.42578125" style="125" customWidth="1"/>
    <col min="1514" max="1514" width="6.28515625" style="125" customWidth="1"/>
    <col min="1515" max="1515" width="5.140625" style="125" customWidth="1"/>
    <col min="1516" max="1518" width="7.42578125" style="125" customWidth="1"/>
    <col min="1519" max="1522" width="5.42578125" style="125" customWidth="1"/>
    <col min="1523" max="1523" width="7" style="125" customWidth="1"/>
    <col min="1524" max="1524" width="6.140625" style="125" customWidth="1"/>
    <col min="1525" max="1526" width="5.85546875" style="125" customWidth="1"/>
    <col min="1527" max="1528" width="6.42578125" style="125" customWidth="1"/>
    <col min="1529" max="1529" width="5.85546875" style="125" customWidth="1"/>
    <col min="1530" max="1530" width="6.85546875" style="125" customWidth="1"/>
    <col min="1531" max="1532" width="8.42578125" style="125" customWidth="1"/>
    <col min="1533" max="1533" width="50.42578125" style="125" customWidth="1"/>
    <col min="1534" max="1543" width="4.42578125" style="125" customWidth="1"/>
    <col min="1544" max="1545" width="4.28515625" style="125" customWidth="1"/>
    <col min="1546" max="1733" width="4.28515625" style="125"/>
    <col min="1734" max="1734" width="5.85546875" style="125" customWidth="1"/>
    <col min="1735" max="1735" width="11.7109375" style="125" customWidth="1"/>
    <col min="1736" max="1742" width="6.42578125" style="125" customWidth="1"/>
    <col min="1743" max="1743" width="7.140625" style="125" customWidth="1"/>
    <col min="1744" max="1744" width="6.42578125" style="125" customWidth="1"/>
    <col min="1745" max="1745" width="5.7109375" style="125" customWidth="1"/>
    <col min="1746" max="1746" width="6.42578125" style="125" customWidth="1"/>
    <col min="1747" max="1747" width="5.85546875" style="125" customWidth="1"/>
    <col min="1748" max="1748" width="7" style="125" customWidth="1"/>
    <col min="1749" max="1749" width="6.7109375" style="125" customWidth="1"/>
    <col min="1750" max="1750" width="6.42578125" style="125" customWidth="1"/>
    <col min="1751" max="1753" width="8.140625" style="125" customWidth="1"/>
    <col min="1754" max="1760" width="10.42578125" style="125" customWidth="1"/>
    <col min="1761" max="1761" width="7" style="125" customWidth="1"/>
    <col min="1762" max="1762" width="6.85546875" style="125" customWidth="1"/>
    <col min="1763" max="1763" width="6.42578125" style="125" customWidth="1"/>
    <col min="1764" max="1764" width="6.85546875" style="125" customWidth="1"/>
    <col min="1765" max="1765" width="6.7109375" style="125" customWidth="1"/>
    <col min="1766" max="1766" width="6.42578125" style="125" customWidth="1"/>
    <col min="1767" max="1767" width="5.140625" style="125" customWidth="1"/>
    <col min="1768" max="1768" width="5.7109375" style="125" customWidth="1"/>
    <col min="1769" max="1769" width="5.42578125" style="125" customWidth="1"/>
    <col min="1770" max="1770" width="6.28515625" style="125" customWidth="1"/>
    <col min="1771" max="1771" width="5.140625" style="125" customWidth="1"/>
    <col min="1772" max="1774" width="7.42578125" style="125" customWidth="1"/>
    <col min="1775" max="1778" width="5.42578125" style="125" customWidth="1"/>
    <col min="1779" max="1779" width="7" style="125" customWidth="1"/>
    <col min="1780" max="1780" width="6.140625" style="125" customWidth="1"/>
    <col min="1781" max="1782" width="5.85546875" style="125" customWidth="1"/>
    <col min="1783" max="1784" width="6.42578125" style="125" customWidth="1"/>
    <col min="1785" max="1785" width="5.85546875" style="125" customWidth="1"/>
    <col min="1786" max="1786" width="6.85546875" style="125" customWidth="1"/>
    <col min="1787" max="1788" width="8.42578125" style="125" customWidth="1"/>
    <col min="1789" max="1789" width="50.42578125" style="125" customWidth="1"/>
    <col min="1790" max="1799" width="4.42578125" style="125" customWidth="1"/>
    <col min="1800" max="1801" width="4.28515625" style="125" customWidth="1"/>
    <col min="1802" max="1989" width="4.28515625" style="125"/>
    <col min="1990" max="1990" width="5.85546875" style="125" customWidth="1"/>
    <col min="1991" max="1991" width="11.7109375" style="125" customWidth="1"/>
    <col min="1992" max="1998" width="6.42578125" style="125" customWidth="1"/>
    <col min="1999" max="1999" width="7.140625" style="125" customWidth="1"/>
    <col min="2000" max="2000" width="6.42578125" style="125" customWidth="1"/>
    <col min="2001" max="2001" width="5.7109375" style="125" customWidth="1"/>
    <col min="2002" max="2002" width="6.42578125" style="125" customWidth="1"/>
    <col min="2003" max="2003" width="5.85546875" style="125" customWidth="1"/>
    <col min="2004" max="2004" width="7" style="125" customWidth="1"/>
    <col min="2005" max="2005" width="6.7109375" style="125" customWidth="1"/>
    <col min="2006" max="2006" width="6.42578125" style="125" customWidth="1"/>
    <col min="2007" max="2009" width="8.140625" style="125" customWidth="1"/>
    <col min="2010" max="2016" width="10.42578125" style="125" customWidth="1"/>
    <col min="2017" max="2017" width="7" style="125" customWidth="1"/>
    <col min="2018" max="2018" width="6.85546875" style="125" customWidth="1"/>
    <col min="2019" max="2019" width="6.42578125" style="125" customWidth="1"/>
    <col min="2020" max="2020" width="6.85546875" style="125" customWidth="1"/>
    <col min="2021" max="2021" width="6.7109375" style="125" customWidth="1"/>
    <col min="2022" max="2022" width="6.42578125" style="125" customWidth="1"/>
    <col min="2023" max="2023" width="5.140625" style="125" customWidth="1"/>
    <col min="2024" max="2024" width="5.7109375" style="125" customWidth="1"/>
    <col min="2025" max="2025" width="5.42578125" style="125" customWidth="1"/>
    <col min="2026" max="2026" width="6.28515625" style="125" customWidth="1"/>
    <col min="2027" max="2027" width="5.140625" style="125" customWidth="1"/>
    <col min="2028" max="2030" width="7.42578125" style="125" customWidth="1"/>
    <col min="2031" max="2034" width="5.42578125" style="125" customWidth="1"/>
    <col min="2035" max="2035" width="7" style="125" customWidth="1"/>
    <col min="2036" max="2036" width="6.140625" style="125" customWidth="1"/>
    <col min="2037" max="2038" width="5.85546875" style="125" customWidth="1"/>
    <col min="2039" max="2040" width="6.42578125" style="125" customWidth="1"/>
    <col min="2041" max="2041" width="5.85546875" style="125" customWidth="1"/>
    <col min="2042" max="2042" width="6.85546875" style="125" customWidth="1"/>
    <col min="2043" max="2044" width="8.42578125" style="125" customWidth="1"/>
    <col min="2045" max="2045" width="50.42578125" style="125" customWidth="1"/>
    <col min="2046" max="2055" width="4.42578125" style="125" customWidth="1"/>
    <col min="2056" max="2057" width="4.28515625" style="125" customWidth="1"/>
    <col min="2058" max="2245" width="4.28515625" style="125"/>
    <col min="2246" max="2246" width="5.85546875" style="125" customWidth="1"/>
    <col min="2247" max="2247" width="11.7109375" style="125" customWidth="1"/>
    <col min="2248" max="2254" width="6.42578125" style="125" customWidth="1"/>
    <col min="2255" max="2255" width="7.140625" style="125" customWidth="1"/>
    <col min="2256" max="2256" width="6.42578125" style="125" customWidth="1"/>
    <col min="2257" max="2257" width="5.7109375" style="125" customWidth="1"/>
    <col min="2258" max="2258" width="6.42578125" style="125" customWidth="1"/>
    <col min="2259" max="2259" width="5.85546875" style="125" customWidth="1"/>
    <col min="2260" max="2260" width="7" style="125" customWidth="1"/>
    <col min="2261" max="2261" width="6.7109375" style="125" customWidth="1"/>
    <col min="2262" max="2262" width="6.42578125" style="125" customWidth="1"/>
    <col min="2263" max="2265" width="8.140625" style="125" customWidth="1"/>
    <col min="2266" max="2272" width="10.42578125" style="125" customWidth="1"/>
    <col min="2273" max="2273" width="7" style="125" customWidth="1"/>
    <col min="2274" max="2274" width="6.85546875" style="125" customWidth="1"/>
    <col min="2275" max="2275" width="6.42578125" style="125" customWidth="1"/>
    <col min="2276" max="2276" width="6.85546875" style="125" customWidth="1"/>
    <col min="2277" max="2277" width="6.7109375" style="125" customWidth="1"/>
    <col min="2278" max="2278" width="6.42578125" style="125" customWidth="1"/>
    <col min="2279" max="2279" width="5.140625" style="125" customWidth="1"/>
    <col min="2280" max="2280" width="5.7109375" style="125" customWidth="1"/>
    <col min="2281" max="2281" width="5.42578125" style="125" customWidth="1"/>
    <col min="2282" max="2282" width="6.28515625" style="125" customWidth="1"/>
    <col min="2283" max="2283" width="5.140625" style="125" customWidth="1"/>
    <col min="2284" max="2286" width="7.42578125" style="125" customWidth="1"/>
    <col min="2287" max="2290" width="5.42578125" style="125" customWidth="1"/>
    <col min="2291" max="2291" width="7" style="125" customWidth="1"/>
    <col min="2292" max="2292" width="6.140625" style="125" customWidth="1"/>
    <col min="2293" max="2294" width="5.85546875" style="125" customWidth="1"/>
    <col min="2295" max="2296" width="6.42578125" style="125" customWidth="1"/>
    <col min="2297" max="2297" width="5.85546875" style="125" customWidth="1"/>
    <col min="2298" max="2298" width="6.85546875" style="125" customWidth="1"/>
    <col min="2299" max="2300" width="8.42578125" style="125" customWidth="1"/>
    <col min="2301" max="2301" width="50.42578125" style="125" customWidth="1"/>
    <col min="2302" max="2311" width="4.42578125" style="125" customWidth="1"/>
    <col min="2312" max="2313" width="4.28515625" style="125" customWidth="1"/>
    <col min="2314" max="2501" width="4.28515625" style="125"/>
    <col min="2502" max="2502" width="5.85546875" style="125" customWidth="1"/>
    <col min="2503" max="2503" width="11.7109375" style="125" customWidth="1"/>
    <col min="2504" max="2510" width="6.42578125" style="125" customWidth="1"/>
    <col min="2511" max="2511" width="7.140625" style="125" customWidth="1"/>
    <col min="2512" max="2512" width="6.42578125" style="125" customWidth="1"/>
    <col min="2513" max="2513" width="5.7109375" style="125" customWidth="1"/>
    <col min="2514" max="2514" width="6.42578125" style="125" customWidth="1"/>
    <col min="2515" max="2515" width="5.85546875" style="125" customWidth="1"/>
    <col min="2516" max="2516" width="7" style="125" customWidth="1"/>
    <col min="2517" max="2517" width="6.7109375" style="125" customWidth="1"/>
    <col min="2518" max="2518" width="6.42578125" style="125" customWidth="1"/>
    <col min="2519" max="2521" width="8.140625" style="125" customWidth="1"/>
    <col min="2522" max="2528" width="10.42578125" style="125" customWidth="1"/>
    <col min="2529" max="2529" width="7" style="125" customWidth="1"/>
    <col min="2530" max="2530" width="6.85546875" style="125" customWidth="1"/>
    <col min="2531" max="2531" width="6.42578125" style="125" customWidth="1"/>
    <col min="2532" max="2532" width="6.85546875" style="125" customWidth="1"/>
    <col min="2533" max="2533" width="6.7109375" style="125" customWidth="1"/>
    <col min="2534" max="2534" width="6.42578125" style="125" customWidth="1"/>
    <col min="2535" max="2535" width="5.140625" style="125" customWidth="1"/>
    <col min="2536" max="2536" width="5.7109375" style="125" customWidth="1"/>
    <col min="2537" max="2537" width="5.42578125" style="125" customWidth="1"/>
    <col min="2538" max="2538" width="6.28515625" style="125" customWidth="1"/>
    <col min="2539" max="2539" width="5.140625" style="125" customWidth="1"/>
    <col min="2540" max="2542" width="7.42578125" style="125" customWidth="1"/>
    <col min="2543" max="2546" width="5.42578125" style="125" customWidth="1"/>
    <col min="2547" max="2547" width="7" style="125" customWidth="1"/>
    <col min="2548" max="2548" width="6.140625" style="125" customWidth="1"/>
    <col min="2549" max="2550" width="5.85546875" style="125" customWidth="1"/>
    <col min="2551" max="2552" width="6.42578125" style="125" customWidth="1"/>
    <col min="2553" max="2553" width="5.85546875" style="125" customWidth="1"/>
    <col min="2554" max="2554" width="6.85546875" style="125" customWidth="1"/>
    <col min="2555" max="2556" width="8.42578125" style="125" customWidth="1"/>
    <col min="2557" max="2557" width="50.42578125" style="125" customWidth="1"/>
    <col min="2558" max="2567" width="4.42578125" style="125" customWidth="1"/>
    <col min="2568" max="2569" width="4.28515625" style="125" customWidth="1"/>
    <col min="2570" max="2757" width="4.28515625" style="125"/>
    <col min="2758" max="2758" width="5.85546875" style="125" customWidth="1"/>
    <col min="2759" max="2759" width="11.7109375" style="125" customWidth="1"/>
    <col min="2760" max="2766" width="6.42578125" style="125" customWidth="1"/>
    <col min="2767" max="2767" width="7.140625" style="125" customWidth="1"/>
    <col min="2768" max="2768" width="6.42578125" style="125" customWidth="1"/>
    <col min="2769" max="2769" width="5.7109375" style="125" customWidth="1"/>
    <col min="2770" max="2770" width="6.42578125" style="125" customWidth="1"/>
    <col min="2771" max="2771" width="5.85546875" style="125" customWidth="1"/>
    <col min="2772" max="2772" width="7" style="125" customWidth="1"/>
    <col min="2773" max="2773" width="6.7109375" style="125" customWidth="1"/>
    <col min="2774" max="2774" width="6.42578125" style="125" customWidth="1"/>
    <col min="2775" max="2777" width="8.140625" style="125" customWidth="1"/>
    <col min="2778" max="2784" width="10.42578125" style="125" customWidth="1"/>
    <col min="2785" max="2785" width="7" style="125" customWidth="1"/>
    <col min="2786" max="2786" width="6.85546875" style="125" customWidth="1"/>
    <col min="2787" max="2787" width="6.42578125" style="125" customWidth="1"/>
    <col min="2788" max="2788" width="6.85546875" style="125" customWidth="1"/>
    <col min="2789" max="2789" width="6.7109375" style="125" customWidth="1"/>
    <col min="2790" max="2790" width="6.42578125" style="125" customWidth="1"/>
    <col min="2791" max="2791" width="5.140625" style="125" customWidth="1"/>
    <col min="2792" max="2792" width="5.7109375" style="125" customWidth="1"/>
    <col min="2793" max="2793" width="5.42578125" style="125" customWidth="1"/>
    <col min="2794" max="2794" width="6.28515625" style="125" customWidth="1"/>
    <col min="2795" max="2795" width="5.140625" style="125" customWidth="1"/>
    <col min="2796" max="2798" width="7.42578125" style="125" customWidth="1"/>
    <col min="2799" max="2802" width="5.42578125" style="125" customWidth="1"/>
    <col min="2803" max="2803" width="7" style="125" customWidth="1"/>
    <col min="2804" max="2804" width="6.140625" style="125" customWidth="1"/>
    <col min="2805" max="2806" width="5.85546875" style="125" customWidth="1"/>
    <col min="2807" max="2808" width="6.42578125" style="125" customWidth="1"/>
    <col min="2809" max="2809" width="5.85546875" style="125" customWidth="1"/>
    <col min="2810" max="2810" width="6.85546875" style="125" customWidth="1"/>
    <col min="2811" max="2812" width="8.42578125" style="125" customWidth="1"/>
    <col min="2813" max="2813" width="50.42578125" style="125" customWidth="1"/>
    <col min="2814" max="2823" width="4.42578125" style="125" customWidth="1"/>
    <col min="2824" max="2825" width="4.28515625" style="125" customWidth="1"/>
    <col min="2826" max="3013" width="4.28515625" style="125"/>
    <col min="3014" max="3014" width="5.85546875" style="125" customWidth="1"/>
    <col min="3015" max="3015" width="11.7109375" style="125" customWidth="1"/>
    <col min="3016" max="3022" width="6.42578125" style="125" customWidth="1"/>
    <col min="3023" max="3023" width="7.140625" style="125" customWidth="1"/>
    <col min="3024" max="3024" width="6.42578125" style="125" customWidth="1"/>
    <col min="3025" max="3025" width="5.7109375" style="125" customWidth="1"/>
    <col min="3026" max="3026" width="6.42578125" style="125" customWidth="1"/>
    <col min="3027" max="3027" width="5.85546875" style="125" customWidth="1"/>
    <col min="3028" max="3028" width="7" style="125" customWidth="1"/>
    <col min="3029" max="3029" width="6.7109375" style="125" customWidth="1"/>
    <col min="3030" max="3030" width="6.42578125" style="125" customWidth="1"/>
    <col min="3031" max="3033" width="8.140625" style="125" customWidth="1"/>
    <col min="3034" max="3040" width="10.42578125" style="125" customWidth="1"/>
    <col min="3041" max="3041" width="7" style="125" customWidth="1"/>
    <col min="3042" max="3042" width="6.85546875" style="125" customWidth="1"/>
    <col min="3043" max="3043" width="6.42578125" style="125" customWidth="1"/>
    <col min="3044" max="3044" width="6.85546875" style="125" customWidth="1"/>
    <col min="3045" max="3045" width="6.7109375" style="125" customWidth="1"/>
    <col min="3046" max="3046" width="6.42578125" style="125" customWidth="1"/>
    <col min="3047" max="3047" width="5.140625" style="125" customWidth="1"/>
    <col min="3048" max="3048" width="5.7109375" style="125" customWidth="1"/>
    <col min="3049" max="3049" width="5.42578125" style="125" customWidth="1"/>
    <col min="3050" max="3050" width="6.28515625" style="125" customWidth="1"/>
    <col min="3051" max="3051" width="5.140625" style="125" customWidth="1"/>
    <col min="3052" max="3054" width="7.42578125" style="125" customWidth="1"/>
    <col min="3055" max="3058" width="5.42578125" style="125" customWidth="1"/>
    <col min="3059" max="3059" width="7" style="125" customWidth="1"/>
    <col min="3060" max="3060" width="6.140625" style="125" customWidth="1"/>
    <col min="3061" max="3062" width="5.85546875" style="125" customWidth="1"/>
    <col min="3063" max="3064" width="6.42578125" style="125" customWidth="1"/>
    <col min="3065" max="3065" width="5.85546875" style="125" customWidth="1"/>
    <col min="3066" max="3066" width="6.85546875" style="125" customWidth="1"/>
    <col min="3067" max="3068" width="8.42578125" style="125" customWidth="1"/>
    <col min="3069" max="3069" width="50.42578125" style="125" customWidth="1"/>
    <col min="3070" max="3079" width="4.42578125" style="125" customWidth="1"/>
    <col min="3080" max="3081" width="4.28515625" style="125" customWidth="1"/>
    <col min="3082" max="3269" width="4.28515625" style="125"/>
    <col min="3270" max="3270" width="5.85546875" style="125" customWidth="1"/>
    <col min="3271" max="3271" width="11.7109375" style="125" customWidth="1"/>
    <col min="3272" max="3278" width="6.42578125" style="125" customWidth="1"/>
    <col min="3279" max="3279" width="7.140625" style="125" customWidth="1"/>
    <col min="3280" max="3280" width="6.42578125" style="125" customWidth="1"/>
    <col min="3281" max="3281" width="5.7109375" style="125" customWidth="1"/>
    <col min="3282" max="3282" width="6.42578125" style="125" customWidth="1"/>
    <col min="3283" max="3283" width="5.85546875" style="125" customWidth="1"/>
    <col min="3284" max="3284" width="7" style="125" customWidth="1"/>
    <col min="3285" max="3285" width="6.7109375" style="125" customWidth="1"/>
    <col min="3286" max="3286" width="6.42578125" style="125" customWidth="1"/>
    <col min="3287" max="3289" width="8.140625" style="125" customWidth="1"/>
    <col min="3290" max="3296" width="10.42578125" style="125" customWidth="1"/>
    <col min="3297" max="3297" width="7" style="125" customWidth="1"/>
    <col min="3298" max="3298" width="6.85546875" style="125" customWidth="1"/>
    <col min="3299" max="3299" width="6.42578125" style="125" customWidth="1"/>
    <col min="3300" max="3300" width="6.85546875" style="125" customWidth="1"/>
    <col min="3301" max="3301" width="6.7109375" style="125" customWidth="1"/>
    <col min="3302" max="3302" width="6.42578125" style="125" customWidth="1"/>
    <col min="3303" max="3303" width="5.140625" style="125" customWidth="1"/>
    <col min="3304" max="3304" width="5.7109375" style="125" customWidth="1"/>
    <col min="3305" max="3305" width="5.42578125" style="125" customWidth="1"/>
    <col min="3306" max="3306" width="6.28515625" style="125" customWidth="1"/>
    <col min="3307" max="3307" width="5.140625" style="125" customWidth="1"/>
    <col min="3308" max="3310" width="7.42578125" style="125" customWidth="1"/>
    <col min="3311" max="3314" width="5.42578125" style="125" customWidth="1"/>
    <col min="3315" max="3315" width="7" style="125" customWidth="1"/>
    <col min="3316" max="3316" width="6.140625" style="125" customWidth="1"/>
    <col min="3317" max="3318" width="5.85546875" style="125" customWidth="1"/>
    <col min="3319" max="3320" width="6.42578125" style="125" customWidth="1"/>
    <col min="3321" max="3321" width="5.85546875" style="125" customWidth="1"/>
    <col min="3322" max="3322" width="6.85546875" style="125" customWidth="1"/>
    <col min="3323" max="3324" width="8.42578125" style="125" customWidth="1"/>
    <col min="3325" max="3325" width="50.42578125" style="125" customWidth="1"/>
    <col min="3326" max="3335" width="4.42578125" style="125" customWidth="1"/>
    <col min="3336" max="3337" width="4.28515625" style="125" customWidth="1"/>
    <col min="3338" max="3525" width="4.28515625" style="125"/>
    <col min="3526" max="3526" width="5.85546875" style="125" customWidth="1"/>
    <col min="3527" max="3527" width="11.7109375" style="125" customWidth="1"/>
    <col min="3528" max="3534" width="6.42578125" style="125" customWidth="1"/>
    <col min="3535" max="3535" width="7.140625" style="125" customWidth="1"/>
    <col min="3536" max="3536" width="6.42578125" style="125" customWidth="1"/>
    <col min="3537" max="3537" width="5.7109375" style="125" customWidth="1"/>
    <col min="3538" max="3538" width="6.42578125" style="125" customWidth="1"/>
    <col min="3539" max="3539" width="5.85546875" style="125" customWidth="1"/>
    <col min="3540" max="3540" width="7" style="125" customWidth="1"/>
    <col min="3541" max="3541" width="6.7109375" style="125" customWidth="1"/>
    <col min="3542" max="3542" width="6.42578125" style="125" customWidth="1"/>
    <col min="3543" max="3545" width="8.140625" style="125" customWidth="1"/>
    <col min="3546" max="3552" width="10.42578125" style="125" customWidth="1"/>
    <col min="3553" max="3553" width="7" style="125" customWidth="1"/>
    <col min="3554" max="3554" width="6.85546875" style="125" customWidth="1"/>
    <col min="3555" max="3555" width="6.42578125" style="125" customWidth="1"/>
    <col min="3556" max="3556" width="6.85546875" style="125" customWidth="1"/>
    <col min="3557" max="3557" width="6.7109375" style="125" customWidth="1"/>
    <col min="3558" max="3558" width="6.42578125" style="125" customWidth="1"/>
    <col min="3559" max="3559" width="5.140625" style="125" customWidth="1"/>
    <col min="3560" max="3560" width="5.7109375" style="125" customWidth="1"/>
    <col min="3561" max="3561" width="5.42578125" style="125" customWidth="1"/>
    <col min="3562" max="3562" width="6.28515625" style="125" customWidth="1"/>
    <col min="3563" max="3563" width="5.140625" style="125" customWidth="1"/>
    <col min="3564" max="3566" width="7.42578125" style="125" customWidth="1"/>
    <col min="3567" max="3570" width="5.42578125" style="125" customWidth="1"/>
    <col min="3571" max="3571" width="7" style="125" customWidth="1"/>
    <col min="3572" max="3572" width="6.140625" style="125" customWidth="1"/>
    <col min="3573" max="3574" width="5.85546875" style="125" customWidth="1"/>
    <col min="3575" max="3576" width="6.42578125" style="125" customWidth="1"/>
    <col min="3577" max="3577" width="5.85546875" style="125" customWidth="1"/>
    <col min="3578" max="3578" width="6.85546875" style="125" customWidth="1"/>
    <col min="3579" max="3580" width="8.42578125" style="125" customWidth="1"/>
    <col min="3581" max="3581" width="50.42578125" style="125" customWidth="1"/>
    <col min="3582" max="3591" width="4.42578125" style="125" customWidth="1"/>
    <col min="3592" max="3593" width="4.28515625" style="125" customWidth="1"/>
    <col min="3594" max="3781" width="4.28515625" style="125"/>
    <col min="3782" max="3782" width="5.85546875" style="125" customWidth="1"/>
    <col min="3783" max="3783" width="11.7109375" style="125" customWidth="1"/>
    <col min="3784" max="3790" width="6.42578125" style="125" customWidth="1"/>
    <col min="3791" max="3791" width="7.140625" style="125" customWidth="1"/>
    <col min="3792" max="3792" width="6.42578125" style="125" customWidth="1"/>
    <col min="3793" max="3793" width="5.7109375" style="125" customWidth="1"/>
    <col min="3794" max="3794" width="6.42578125" style="125" customWidth="1"/>
    <col min="3795" max="3795" width="5.85546875" style="125" customWidth="1"/>
    <col min="3796" max="3796" width="7" style="125" customWidth="1"/>
    <col min="3797" max="3797" width="6.7109375" style="125" customWidth="1"/>
    <col min="3798" max="3798" width="6.42578125" style="125" customWidth="1"/>
    <col min="3799" max="3801" width="8.140625" style="125" customWidth="1"/>
    <col min="3802" max="3808" width="10.42578125" style="125" customWidth="1"/>
    <col min="3809" max="3809" width="7" style="125" customWidth="1"/>
    <col min="3810" max="3810" width="6.85546875" style="125" customWidth="1"/>
    <col min="3811" max="3811" width="6.42578125" style="125" customWidth="1"/>
    <col min="3812" max="3812" width="6.85546875" style="125" customWidth="1"/>
    <col min="3813" max="3813" width="6.7109375" style="125" customWidth="1"/>
    <col min="3814" max="3814" width="6.42578125" style="125" customWidth="1"/>
    <col min="3815" max="3815" width="5.140625" style="125" customWidth="1"/>
    <col min="3816" max="3816" width="5.7109375" style="125" customWidth="1"/>
    <col min="3817" max="3817" width="5.42578125" style="125" customWidth="1"/>
    <col min="3818" max="3818" width="6.28515625" style="125" customWidth="1"/>
    <col min="3819" max="3819" width="5.140625" style="125" customWidth="1"/>
    <col min="3820" max="3822" width="7.42578125" style="125" customWidth="1"/>
    <col min="3823" max="3826" width="5.42578125" style="125" customWidth="1"/>
    <col min="3827" max="3827" width="7" style="125" customWidth="1"/>
    <col min="3828" max="3828" width="6.140625" style="125" customWidth="1"/>
    <col min="3829" max="3830" width="5.85546875" style="125" customWidth="1"/>
    <col min="3831" max="3832" width="6.42578125" style="125" customWidth="1"/>
    <col min="3833" max="3833" width="5.85546875" style="125" customWidth="1"/>
    <col min="3834" max="3834" width="6.85546875" style="125" customWidth="1"/>
    <col min="3835" max="3836" width="8.42578125" style="125" customWidth="1"/>
    <col min="3837" max="3837" width="50.42578125" style="125" customWidth="1"/>
    <col min="3838" max="3847" width="4.42578125" style="125" customWidth="1"/>
    <col min="3848" max="3849" width="4.28515625" style="125" customWidth="1"/>
    <col min="3850" max="4037" width="4.28515625" style="125"/>
    <col min="4038" max="4038" width="5.85546875" style="125" customWidth="1"/>
    <col min="4039" max="4039" width="11.7109375" style="125" customWidth="1"/>
    <col min="4040" max="4046" width="6.42578125" style="125" customWidth="1"/>
    <col min="4047" max="4047" width="7.140625" style="125" customWidth="1"/>
    <col min="4048" max="4048" width="6.42578125" style="125" customWidth="1"/>
    <col min="4049" max="4049" width="5.7109375" style="125" customWidth="1"/>
    <col min="4050" max="4050" width="6.42578125" style="125" customWidth="1"/>
    <col min="4051" max="4051" width="5.85546875" style="125" customWidth="1"/>
    <col min="4052" max="4052" width="7" style="125" customWidth="1"/>
    <col min="4053" max="4053" width="6.7109375" style="125" customWidth="1"/>
    <col min="4054" max="4054" width="6.42578125" style="125" customWidth="1"/>
    <col min="4055" max="4057" width="8.140625" style="125" customWidth="1"/>
    <col min="4058" max="4064" width="10.42578125" style="125" customWidth="1"/>
    <col min="4065" max="4065" width="7" style="125" customWidth="1"/>
    <col min="4066" max="4066" width="6.85546875" style="125" customWidth="1"/>
    <col min="4067" max="4067" width="6.42578125" style="125" customWidth="1"/>
    <col min="4068" max="4068" width="6.85546875" style="125" customWidth="1"/>
    <col min="4069" max="4069" width="6.7109375" style="125" customWidth="1"/>
    <col min="4070" max="4070" width="6.42578125" style="125" customWidth="1"/>
    <col min="4071" max="4071" width="5.140625" style="125" customWidth="1"/>
    <col min="4072" max="4072" width="5.7109375" style="125" customWidth="1"/>
    <col min="4073" max="4073" width="5.42578125" style="125" customWidth="1"/>
    <col min="4074" max="4074" width="6.28515625" style="125" customWidth="1"/>
    <col min="4075" max="4075" width="5.140625" style="125" customWidth="1"/>
    <col min="4076" max="4078" width="7.42578125" style="125" customWidth="1"/>
    <col min="4079" max="4082" width="5.42578125" style="125" customWidth="1"/>
    <col min="4083" max="4083" width="7" style="125" customWidth="1"/>
    <col min="4084" max="4084" width="6.140625" style="125" customWidth="1"/>
    <col min="4085" max="4086" width="5.85546875" style="125" customWidth="1"/>
    <col min="4087" max="4088" width="6.42578125" style="125" customWidth="1"/>
    <col min="4089" max="4089" width="5.85546875" style="125" customWidth="1"/>
    <col min="4090" max="4090" width="6.85546875" style="125" customWidth="1"/>
    <col min="4091" max="4092" width="8.42578125" style="125" customWidth="1"/>
    <col min="4093" max="4093" width="50.42578125" style="125" customWidth="1"/>
    <col min="4094" max="4103" width="4.42578125" style="125" customWidth="1"/>
    <col min="4104" max="4105" width="4.28515625" style="125" customWidth="1"/>
    <col min="4106" max="4293" width="4.28515625" style="125"/>
    <col min="4294" max="4294" width="5.85546875" style="125" customWidth="1"/>
    <col min="4295" max="4295" width="11.7109375" style="125" customWidth="1"/>
    <col min="4296" max="4302" width="6.42578125" style="125" customWidth="1"/>
    <col min="4303" max="4303" width="7.140625" style="125" customWidth="1"/>
    <col min="4304" max="4304" width="6.42578125" style="125" customWidth="1"/>
    <col min="4305" max="4305" width="5.7109375" style="125" customWidth="1"/>
    <col min="4306" max="4306" width="6.42578125" style="125" customWidth="1"/>
    <col min="4307" max="4307" width="5.85546875" style="125" customWidth="1"/>
    <col min="4308" max="4308" width="7" style="125" customWidth="1"/>
    <col min="4309" max="4309" width="6.7109375" style="125" customWidth="1"/>
    <col min="4310" max="4310" width="6.42578125" style="125" customWidth="1"/>
    <col min="4311" max="4313" width="8.140625" style="125" customWidth="1"/>
    <col min="4314" max="4320" width="10.42578125" style="125" customWidth="1"/>
    <col min="4321" max="4321" width="7" style="125" customWidth="1"/>
    <col min="4322" max="4322" width="6.85546875" style="125" customWidth="1"/>
    <col min="4323" max="4323" width="6.42578125" style="125" customWidth="1"/>
    <col min="4324" max="4324" width="6.85546875" style="125" customWidth="1"/>
    <col min="4325" max="4325" width="6.7109375" style="125" customWidth="1"/>
    <col min="4326" max="4326" width="6.42578125" style="125" customWidth="1"/>
    <col min="4327" max="4327" width="5.140625" style="125" customWidth="1"/>
    <col min="4328" max="4328" width="5.7109375" style="125" customWidth="1"/>
    <col min="4329" max="4329" width="5.42578125" style="125" customWidth="1"/>
    <col min="4330" max="4330" width="6.28515625" style="125" customWidth="1"/>
    <col min="4331" max="4331" width="5.140625" style="125" customWidth="1"/>
    <col min="4332" max="4334" width="7.42578125" style="125" customWidth="1"/>
    <col min="4335" max="4338" width="5.42578125" style="125" customWidth="1"/>
    <col min="4339" max="4339" width="7" style="125" customWidth="1"/>
    <col min="4340" max="4340" width="6.140625" style="125" customWidth="1"/>
    <col min="4341" max="4342" width="5.85546875" style="125" customWidth="1"/>
    <col min="4343" max="4344" width="6.42578125" style="125" customWidth="1"/>
    <col min="4345" max="4345" width="5.85546875" style="125" customWidth="1"/>
    <col min="4346" max="4346" width="6.85546875" style="125" customWidth="1"/>
    <col min="4347" max="4348" width="8.42578125" style="125" customWidth="1"/>
    <col min="4349" max="4349" width="50.42578125" style="125" customWidth="1"/>
    <col min="4350" max="4359" width="4.42578125" style="125" customWidth="1"/>
    <col min="4360" max="4361" width="4.28515625" style="125" customWidth="1"/>
    <col min="4362" max="4549" width="4.28515625" style="125"/>
    <col min="4550" max="4550" width="5.85546875" style="125" customWidth="1"/>
    <col min="4551" max="4551" width="11.7109375" style="125" customWidth="1"/>
    <col min="4552" max="4558" width="6.42578125" style="125" customWidth="1"/>
    <col min="4559" max="4559" width="7.140625" style="125" customWidth="1"/>
    <col min="4560" max="4560" width="6.42578125" style="125" customWidth="1"/>
    <col min="4561" max="4561" width="5.7109375" style="125" customWidth="1"/>
    <col min="4562" max="4562" width="6.42578125" style="125" customWidth="1"/>
    <col min="4563" max="4563" width="5.85546875" style="125" customWidth="1"/>
    <col min="4564" max="4564" width="7" style="125" customWidth="1"/>
    <col min="4565" max="4565" width="6.7109375" style="125" customWidth="1"/>
    <col min="4566" max="4566" width="6.42578125" style="125" customWidth="1"/>
    <col min="4567" max="4569" width="8.140625" style="125" customWidth="1"/>
    <col min="4570" max="4576" width="10.42578125" style="125" customWidth="1"/>
    <col min="4577" max="4577" width="7" style="125" customWidth="1"/>
    <col min="4578" max="4578" width="6.85546875" style="125" customWidth="1"/>
    <col min="4579" max="4579" width="6.42578125" style="125" customWidth="1"/>
    <col min="4580" max="4580" width="6.85546875" style="125" customWidth="1"/>
    <col min="4581" max="4581" width="6.7109375" style="125" customWidth="1"/>
    <col min="4582" max="4582" width="6.42578125" style="125" customWidth="1"/>
    <col min="4583" max="4583" width="5.140625" style="125" customWidth="1"/>
    <col min="4584" max="4584" width="5.7109375" style="125" customWidth="1"/>
    <col min="4585" max="4585" width="5.42578125" style="125" customWidth="1"/>
    <col min="4586" max="4586" width="6.28515625" style="125" customWidth="1"/>
    <col min="4587" max="4587" width="5.140625" style="125" customWidth="1"/>
    <col min="4588" max="4590" width="7.42578125" style="125" customWidth="1"/>
    <col min="4591" max="4594" width="5.42578125" style="125" customWidth="1"/>
    <col min="4595" max="4595" width="7" style="125" customWidth="1"/>
    <col min="4596" max="4596" width="6.140625" style="125" customWidth="1"/>
    <col min="4597" max="4598" width="5.85546875" style="125" customWidth="1"/>
    <col min="4599" max="4600" width="6.42578125" style="125" customWidth="1"/>
    <col min="4601" max="4601" width="5.85546875" style="125" customWidth="1"/>
    <col min="4602" max="4602" width="6.85546875" style="125" customWidth="1"/>
    <col min="4603" max="4604" width="8.42578125" style="125" customWidth="1"/>
    <col min="4605" max="4605" width="50.42578125" style="125" customWidth="1"/>
    <col min="4606" max="4615" width="4.42578125" style="125" customWidth="1"/>
    <col min="4616" max="4617" width="4.28515625" style="125" customWidth="1"/>
    <col min="4618" max="4805" width="4.28515625" style="125"/>
    <col min="4806" max="4806" width="5.85546875" style="125" customWidth="1"/>
    <col min="4807" max="4807" width="11.7109375" style="125" customWidth="1"/>
    <col min="4808" max="4814" width="6.42578125" style="125" customWidth="1"/>
    <col min="4815" max="4815" width="7.140625" style="125" customWidth="1"/>
    <col min="4816" max="4816" width="6.42578125" style="125" customWidth="1"/>
    <col min="4817" max="4817" width="5.7109375" style="125" customWidth="1"/>
    <col min="4818" max="4818" width="6.42578125" style="125" customWidth="1"/>
    <col min="4819" max="4819" width="5.85546875" style="125" customWidth="1"/>
    <col min="4820" max="4820" width="7" style="125" customWidth="1"/>
    <col min="4821" max="4821" width="6.7109375" style="125" customWidth="1"/>
    <col min="4822" max="4822" width="6.42578125" style="125" customWidth="1"/>
    <col min="4823" max="4825" width="8.140625" style="125" customWidth="1"/>
    <col min="4826" max="4832" width="10.42578125" style="125" customWidth="1"/>
    <col min="4833" max="4833" width="7" style="125" customWidth="1"/>
    <col min="4834" max="4834" width="6.85546875" style="125" customWidth="1"/>
    <col min="4835" max="4835" width="6.42578125" style="125" customWidth="1"/>
    <col min="4836" max="4836" width="6.85546875" style="125" customWidth="1"/>
    <col min="4837" max="4837" width="6.7109375" style="125" customWidth="1"/>
    <col min="4838" max="4838" width="6.42578125" style="125" customWidth="1"/>
    <col min="4839" max="4839" width="5.140625" style="125" customWidth="1"/>
    <col min="4840" max="4840" width="5.7109375" style="125" customWidth="1"/>
    <col min="4841" max="4841" width="5.42578125" style="125" customWidth="1"/>
    <col min="4842" max="4842" width="6.28515625" style="125" customWidth="1"/>
    <col min="4843" max="4843" width="5.140625" style="125" customWidth="1"/>
    <col min="4844" max="4846" width="7.42578125" style="125" customWidth="1"/>
    <col min="4847" max="4850" width="5.42578125" style="125" customWidth="1"/>
    <col min="4851" max="4851" width="7" style="125" customWidth="1"/>
    <col min="4852" max="4852" width="6.140625" style="125" customWidth="1"/>
    <col min="4853" max="4854" width="5.85546875" style="125" customWidth="1"/>
    <col min="4855" max="4856" width="6.42578125" style="125" customWidth="1"/>
    <col min="4857" max="4857" width="5.85546875" style="125" customWidth="1"/>
    <col min="4858" max="4858" width="6.85546875" style="125" customWidth="1"/>
    <col min="4859" max="4860" width="8.42578125" style="125" customWidth="1"/>
    <col min="4861" max="4861" width="50.42578125" style="125" customWidth="1"/>
    <col min="4862" max="4871" width="4.42578125" style="125" customWidth="1"/>
    <col min="4872" max="4873" width="4.28515625" style="125" customWidth="1"/>
    <col min="4874" max="5061" width="4.28515625" style="125"/>
    <col min="5062" max="5062" width="5.85546875" style="125" customWidth="1"/>
    <col min="5063" max="5063" width="11.7109375" style="125" customWidth="1"/>
    <col min="5064" max="5070" width="6.42578125" style="125" customWidth="1"/>
    <col min="5071" max="5071" width="7.140625" style="125" customWidth="1"/>
    <col min="5072" max="5072" width="6.42578125" style="125" customWidth="1"/>
    <col min="5073" max="5073" width="5.7109375" style="125" customWidth="1"/>
    <col min="5074" max="5074" width="6.42578125" style="125" customWidth="1"/>
    <col min="5075" max="5075" width="5.85546875" style="125" customWidth="1"/>
    <col min="5076" max="5076" width="7" style="125" customWidth="1"/>
    <col min="5077" max="5077" width="6.7109375" style="125" customWidth="1"/>
    <col min="5078" max="5078" width="6.42578125" style="125" customWidth="1"/>
    <col min="5079" max="5081" width="8.140625" style="125" customWidth="1"/>
    <col min="5082" max="5088" width="10.42578125" style="125" customWidth="1"/>
    <col min="5089" max="5089" width="7" style="125" customWidth="1"/>
    <col min="5090" max="5090" width="6.85546875" style="125" customWidth="1"/>
    <col min="5091" max="5091" width="6.42578125" style="125" customWidth="1"/>
    <col min="5092" max="5092" width="6.85546875" style="125" customWidth="1"/>
    <col min="5093" max="5093" width="6.7109375" style="125" customWidth="1"/>
    <col min="5094" max="5094" width="6.42578125" style="125" customWidth="1"/>
    <col min="5095" max="5095" width="5.140625" style="125" customWidth="1"/>
    <col min="5096" max="5096" width="5.7109375" style="125" customWidth="1"/>
    <col min="5097" max="5097" width="5.42578125" style="125" customWidth="1"/>
    <col min="5098" max="5098" width="6.28515625" style="125" customWidth="1"/>
    <col min="5099" max="5099" width="5.140625" style="125" customWidth="1"/>
    <col min="5100" max="5102" width="7.42578125" style="125" customWidth="1"/>
    <col min="5103" max="5106" width="5.42578125" style="125" customWidth="1"/>
    <col min="5107" max="5107" width="7" style="125" customWidth="1"/>
    <col min="5108" max="5108" width="6.140625" style="125" customWidth="1"/>
    <col min="5109" max="5110" width="5.85546875" style="125" customWidth="1"/>
    <col min="5111" max="5112" width="6.42578125" style="125" customWidth="1"/>
    <col min="5113" max="5113" width="5.85546875" style="125" customWidth="1"/>
    <col min="5114" max="5114" width="6.85546875" style="125" customWidth="1"/>
    <col min="5115" max="5116" width="8.42578125" style="125" customWidth="1"/>
    <col min="5117" max="5117" width="50.42578125" style="125" customWidth="1"/>
    <col min="5118" max="5127" width="4.42578125" style="125" customWidth="1"/>
    <col min="5128" max="5129" width="4.28515625" style="125" customWidth="1"/>
    <col min="5130" max="5317" width="4.28515625" style="125"/>
    <col min="5318" max="5318" width="5.85546875" style="125" customWidth="1"/>
    <col min="5319" max="5319" width="11.7109375" style="125" customWidth="1"/>
    <col min="5320" max="5326" width="6.42578125" style="125" customWidth="1"/>
    <col min="5327" max="5327" width="7.140625" style="125" customWidth="1"/>
    <col min="5328" max="5328" width="6.42578125" style="125" customWidth="1"/>
    <col min="5329" max="5329" width="5.7109375" style="125" customWidth="1"/>
    <col min="5330" max="5330" width="6.42578125" style="125" customWidth="1"/>
    <col min="5331" max="5331" width="5.85546875" style="125" customWidth="1"/>
    <col min="5332" max="5332" width="7" style="125" customWidth="1"/>
    <col min="5333" max="5333" width="6.7109375" style="125" customWidth="1"/>
    <col min="5334" max="5334" width="6.42578125" style="125" customWidth="1"/>
    <col min="5335" max="5337" width="8.140625" style="125" customWidth="1"/>
    <col min="5338" max="5344" width="10.42578125" style="125" customWidth="1"/>
    <col min="5345" max="5345" width="7" style="125" customWidth="1"/>
    <col min="5346" max="5346" width="6.85546875" style="125" customWidth="1"/>
    <col min="5347" max="5347" width="6.42578125" style="125" customWidth="1"/>
    <col min="5348" max="5348" width="6.85546875" style="125" customWidth="1"/>
    <col min="5349" max="5349" width="6.7109375" style="125" customWidth="1"/>
    <col min="5350" max="5350" width="6.42578125" style="125" customWidth="1"/>
    <col min="5351" max="5351" width="5.140625" style="125" customWidth="1"/>
    <col min="5352" max="5352" width="5.7109375" style="125" customWidth="1"/>
    <col min="5353" max="5353" width="5.42578125" style="125" customWidth="1"/>
    <col min="5354" max="5354" width="6.28515625" style="125" customWidth="1"/>
    <col min="5355" max="5355" width="5.140625" style="125" customWidth="1"/>
    <col min="5356" max="5358" width="7.42578125" style="125" customWidth="1"/>
    <col min="5359" max="5362" width="5.42578125" style="125" customWidth="1"/>
    <col min="5363" max="5363" width="7" style="125" customWidth="1"/>
    <col min="5364" max="5364" width="6.140625" style="125" customWidth="1"/>
    <col min="5365" max="5366" width="5.85546875" style="125" customWidth="1"/>
    <col min="5367" max="5368" width="6.42578125" style="125" customWidth="1"/>
    <col min="5369" max="5369" width="5.85546875" style="125" customWidth="1"/>
    <col min="5370" max="5370" width="6.85546875" style="125" customWidth="1"/>
    <col min="5371" max="5372" width="8.42578125" style="125" customWidth="1"/>
    <col min="5373" max="5373" width="50.42578125" style="125" customWidth="1"/>
    <col min="5374" max="5383" width="4.42578125" style="125" customWidth="1"/>
    <col min="5384" max="5385" width="4.28515625" style="125" customWidth="1"/>
    <col min="5386" max="5573" width="4.28515625" style="125"/>
    <col min="5574" max="5574" width="5.85546875" style="125" customWidth="1"/>
    <col min="5575" max="5575" width="11.7109375" style="125" customWidth="1"/>
    <col min="5576" max="5582" width="6.42578125" style="125" customWidth="1"/>
    <col min="5583" max="5583" width="7.140625" style="125" customWidth="1"/>
    <col min="5584" max="5584" width="6.42578125" style="125" customWidth="1"/>
    <col min="5585" max="5585" width="5.7109375" style="125" customWidth="1"/>
    <col min="5586" max="5586" width="6.42578125" style="125" customWidth="1"/>
    <col min="5587" max="5587" width="5.85546875" style="125" customWidth="1"/>
    <col min="5588" max="5588" width="7" style="125" customWidth="1"/>
    <col min="5589" max="5589" width="6.7109375" style="125" customWidth="1"/>
    <col min="5590" max="5590" width="6.42578125" style="125" customWidth="1"/>
    <col min="5591" max="5593" width="8.140625" style="125" customWidth="1"/>
    <col min="5594" max="5600" width="10.42578125" style="125" customWidth="1"/>
    <col min="5601" max="5601" width="7" style="125" customWidth="1"/>
    <col min="5602" max="5602" width="6.85546875" style="125" customWidth="1"/>
    <col min="5603" max="5603" width="6.42578125" style="125" customWidth="1"/>
    <col min="5604" max="5604" width="6.85546875" style="125" customWidth="1"/>
    <col min="5605" max="5605" width="6.7109375" style="125" customWidth="1"/>
    <col min="5606" max="5606" width="6.42578125" style="125" customWidth="1"/>
    <col min="5607" max="5607" width="5.140625" style="125" customWidth="1"/>
    <col min="5608" max="5608" width="5.7109375" style="125" customWidth="1"/>
    <col min="5609" max="5609" width="5.42578125" style="125" customWidth="1"/>
    <col min="5610" max="5610" width="6.28515625" style="125" customWidth="1"/>
    <col min="5611" max="5611" width="5.140625" style="125" customWidth="1"/>
    <col min="5612" max="5614" width="7.42578125" style="125" customWidth="1"/>
    <col min="5615" max="5618" width="5.42578125" style="125" customWidth="1"/>
    <col min="5619" max="5619" width="7" style="125" customWidth="1"/>
    <col min="5620" max="5620" width="6.140625" style="125" customWidth="1"/>
    <col min="5621" max="5622" width="5.85546875" style="125" customWidth="1"/>
    <col min="5623" max="5624" width="6.42578125" style="125" customWidth="1"/>
    <col min="5625" max="5625" width="5.85546875" style="125" customWidth="1"/>
    <col min="5626" max="5626" width="6.85546875" style="125" customWidth="1"/>
    <col min="5627" max="5628" width="8.42578125" style="125" customWidth="1"/>
    <col min="5629" max="5629" width="50.42578125" style="125" customWidth="1"/>
    <col min="5630" max="5639" width="4.42578125" style="125" customWidth="1"/>
    <col min="5640" max="5641" width="4.28515625" style="125" customWidth="1"/>
    <col min="5642" max="5829" width="4.28515625" style="125"/>
    <col min="5830" max="5830" width="5.85546875" style="125" customWidth="1"/>
    <col min="5831" max="5831" width="11.7109375" style="125" customWidth="1"/>
    <col min="5832" max="5838" width="6.42578125" style="125" customWidth="1"/>
    <col min="5839" max="5839" width="7.140625" style="125" customWidth="1"/>
    <col min="5840" max="5840" width="6.42578125" style="125" customWidth="1"/>
    <col min="5841" max="5841" width="5.7109375" style="125" customWidth="1"/>
    <col min="5842" max="5842" width="6.42578125" style="125" customWidth="1"/>
    <col min="5843" max="5843" width="5.85546875" style="125" customWidth="1"/>
    <col min="5844" max="5844" width="7" style="125" customWidth="1"/>
    <col min="5845" max="5845" width="6.7109375" style="125" customWidth="1"/>
    <col min="5846" max="5846" width="6.42578125" style="125" customWidth="1"/>
    <col min="5847" max="5849" width="8.140625" style="125" customWidth="1"/>
    <col min="5850" max="5856" width="10.42578125" style="125" customWidth="1"/>
    <col min="5857" max="5857" width="7" style="125" customWidth="1"/>
    <col min="5858" max="5858" width="6.85546875" style="125" customWidth="1"/>
    <col min="5859" max="5859" width="6.42578125" style="125" customWidth="1"/>
    <col min="5860" max="5860" width="6.85546875" style="125" customWidth="1"/>
    <col min="5861" max="5861" width="6.7109375" style="125" customWidth="1"/>
    <col min="5862" max="5862" width="6.42578125" style="125" customWidth="1"/>
    <col min="5863" max="5863" width="5.140625" style="125" customWidth="1"/>
    <col min="5864" max="5864" width="5.7109375" style="125" customWidth="1"/>
    <col min="5865" max="5865" width="5.42578125" style="125" customWidth="1"/>
    <col min="5866" max="5866" width="6.28515625" style="125" customWidth="1"/>
    <col min="5867" max="5867" width="5.140625" style="125" customWidth="1"/>
    <col min="5868" max="5870" width="7.42578125" style="125" customWidth="1"/>
    <col min="5871" max="5874" width="5.42578125" style="125" customWidth="1"/>
    <col min="5875" max="5875" width="7" style="125" customWidth="1"/>
    <col min="5876" max="5876" width="6.140625" style="125" customWidth="1"/>
    <col min="5877" max="5878" width="5.85546875" style="125" customWidth="1"/>
    <col min="5879" max="5880" width="6.42578125" style="125" customWidth="1"/>
    <col min="5881" max="5881" width="5.85546875" style="125" customWidth="1"/>
    <col min="5882" max="5882" width="6.85546875" style="125" customWidth="1"/>
    <col min="5883" max="5884" width="8.42578125" style="125" customWidth="1"/>
    <col min="5885" max="5885" width="50.42578125" style="125" customWidth="1"/>
    <col min="5886" max="5895" width="4.42578125" style="125" customWidth="1"/>
    <col min="5896" max="5897" width="4.28515625" style="125" customWidth="1"/>
    <col min="5898" max="6085" width="4.28515625" style="125"/>
    <col min="6086" max="6086" width="5.85546875" style="125" customWidth="1"/>
    <col min="6087" max="6087" width="11.7109375" style="125" customWidth="1"/>
    <col min="6088" max="6094" width="6.42578125" style="125" customWidth="1"/>
    <col min="6095" max="6095" width="7.140625" style="125" customWidth="1"/>
    <col min="6096" max="6096" width="6.42578125" style="125" customWidth="1"/>
    <col min="6097" max="6097" width="5.7109375" style="125" customWidth="1"/>
    <col min="6098" max="6098" width="6.42578125" style="125" customWidth="1"/>
    <col min="6099" max="6099" width="5.85546875" style="125" customWidth="1"/>
    <col min="6100" max="6100" width="7" style="125" customWidth="1"/>
    <col min="6101" max="6101" width="6.7109375" style="125" customWidth="1"/>
    <col min="6102" max="6102" width="6.42578125" style="125" customWidth="1"/>
    <col min="6103" max="6105" width="8.140625" style="125" customWidth="1"/>
    <col min="6106" max="6112" width="10.42578125" style="125" customWidth="1"/>
    <col min="6113" max="6113" width="7" style="125" customWidth="1"/>
    <col min="6114" max="6114" width="6.85546875" style="125" customWidth="1"/>
    <col min="6115" max="6115" width="6.42578125" style="125" customWidth="1"/>
    <col min="6116" max="6116" width="6.85546875" style="125" customWidth="1"/>
    <col min="6117" max="6117" width="6.7109375" style="125" customWidth="1"/>
    <col min="6118" max="6118" width="6.42578125" style="125" customWidth="1"/>
    <col min="6119" max="6119" width="5.140625" style="125" customWidth="1"/>
    <col min="6120" max="6120" width="5.7109375" style="125" customWidth="1"/>
    <col min="6121" max="6121" width="5.42578125" style="125" customWidth="1"/>
    <col min="6122" max="6122" width="6.28515625" style="125" customWidth="1"/>
    <col min="6123" max="6123" width="5.140625" style="125" customWidth="1"/>
    <col min="6124" max="6126" width="7.42578125" style="125" customWidth="1"/>
    <col min="6127" max="6130" width="5.42578125" style="125" customWidth="1"/>
    <col min="6131" max="6131" width="7" style="125" customWidth="1"/>
    <col min="6132" max="6132" width="6.140625" style="125" customWidth="1"/>
    <col min="6133" max="6134" width="5.85546875" style="125" customWidth="1"/>
    <col min="6135" max="6136" width="6.42578125" style="125" customWidth="1"/>
    <col min="6137" max="6137" width="5.85546875" style="125" customWidth="1"/>
    <col min="6138" max="6138" width="6.85546875" style="125" customWidth="1"/>
    <col min="6139" max="6140" width="8.42578125" style="125" customWidth="1"/>
    <col min="6141" max="6141" width="50.42578125" style="125" customWidth="1"/>
    <col min="6142" max="6151" width="4.42578125" style="125" customWidth="1"/>
    <col min="6152" max="6153" width="4.28515625" style="125" customWidth="1"/>
    <col min="6154" max="6341" width="4.28515625" style="125"/>
    <col min="6342" max="6342" width="5.85546875" style="125" customWidth="1"/>
    <col min="6343" max="6343" width="11.7109375" style="125" customWidth="1"/>
    <col min="6344" max="6350" width="6.42578125" style="125" customWidth="1"/>
    <col min="6351" max="6351" width="7.140625" style="125" customWidth="1"/>
    <col min="6352" max="6352" width="6.42578125" style="125" customWidth="1"/>
    <col min="6353" max="6353" width="5.7109375" style="125" customWidth="1"/>
    <col min="6354" max="6354" width="6.42578125" style="125" customWidth="1"/>
    <col min="6355" max="6355" width="5.85546875" style="125" customWidth="1"/>
    <col min="6356" max="6356" width="7" style="125" customWidth="1"/>
    <col min="6357" max="6357" width="6.7109375" style="125" customWidth="1"/>
    <col min="6358" max="6358" width="6.42578125" style="125" customWidth="1"/>
    <col min="6359" max="6361" width="8.140625" style="125" customWidth="1"/>
    <col min="6362" max="6368" width="10.42578125" style="125" customWidth="1"/>
    <col min="6369" max="6369" width="7" style="125" customWidth="1"/>
    <col min="6370" max="6370" width="6.85546875" style="125" customWidth="1"/>
    <col min="6371" max="6371" width="6.42578125" style="125" customWidth="1"/>
    <col min="6372" max="6372" width="6.85546875" style="125" customWidth="1"/>
    <col min="6373" max="6373" width="6.7109375" style="125" customWidth="1"/>
    <col min="6374" max="6374" width="6.42578125" style="125" customWidth="1"/>
    <col min="6375" max="6375" width="5.140625" style="125" customWidth="1"/>
    <col min="6376" max="6376" width="5.7109375" style="125" customWidth="1"/>
    <col min="6377" max="6377" width="5.42578125" style="125" customWidth="1"/>
    <col min="6378" max="6378" width="6.28515625" style="125" customWidth="1"/>
    <col min="6379" max="6379" width="5.140625" style="125" customWidth="1"/>
    <col min="6380" max="6382" width="7.42578125" style="125" customWidth="1"/>
    <col min="6383" max="6386" width="5.42578125" style="125" customWidth="1"/>
    <col min="6387" max="6387" width="7" style="125" customWidth="1"/>
    <col min="6388" max="6388" width="6.140625" style="125" customWidth="1"/>
    <col min="6389" max="6390" width="5.85546875" style="125" customWidth="1"/>
    <col min="6391" max="6392" width="6.42578125" style="125" customWidth="1"/>
    <col min="6393" max="6393" width="5.85546875" style="125" customWidth="1"/>
    <col min="6394" max="6394" width="6.85546875" style="125" customWidth="1"/>
    <col min="6395" max="6396" width="8.42578125" style="125" customWidth="1"/>
    <col min="6397" max="6397" width="50.42578125" style="125" customWidth="1"/>
    <col min="6398" max="6407" width="4.42578125" style="125" customWidth="1"/>
    <col min="6408" max="6409" width="4.28515625" style="125" customWidth="1"/>
    <col min="6410" max="6597" width="4.28515625" style="125"/>
    <col min="6598" max="6598" width="5.85546875" style="125" customWidth="1"/>
    <col min="6599" max="6599" width="11.7109375" style="125" customWidth="1"/>
    <col min="6600" max="6606" width="6.42578125" style="125" customWidth="1"/>
    <col min="6607" max="6607" width="7.140625" style="125" customWidth="1"/>
    <col min="6608" max="6608" width="6.42578125" style="125" customWidth="1"/>
    <col min="6609" max="6609" width="5.7109375" style="125" customWidth="1"/>
    <col min="6610" max="6610" width="6.42578125" style="125" customWidth="1"/>
    <col min="6611" max="6611" width="5.85546875" style="125" customWidth="1"/>
    <col min="6612" max="6612" width="7" style="125" customWidth="1"/>
    <col min="6613" max="6613" width="6.7109375" style="125" customWidth="1"/>
    <col min="6614" max="6614" width="6.42578125" style="125" customWidth="1"/>
    <col min="6615" max="6617" width="8.140625" style="125" customWidth="1"/>
    <col min="6618" max="6624" width="10.42578125" style="125" customWidth="1"/>
    <col min="6625" max="6625" width="7" style="125" customWidth="1"/>
    <col min="6626" max="6626" width="6.85546875" style="125" customWidth="1"/>
    <col min="6627" max="6627" width="6.42578125" style="125" customWidth="1"/>
    <col min="6628" max="6628" width="6.85546875" style="125" customWidth="1"/>
    <col min="6629" max="6629" width="6.7109375" style="125" customWidth="1"/>
    <col min="6630" max="6630" width="6.42578125" style="125" customWidth="1"/>
    <col min="6631" max="6631" width="5.140625" style="125" customWidth="1"/>
    <col min="6632" max="6632" width="5.7109375" style="125" customWidth="1"/>
    <col min="6633" max="6633" width="5.42578125" style="125" customWidth="1"/>
    <col min="6634" max="6634" width="6.28515625" style="125" customWidth="1"/>
    <col min="6635" max="6635" width="5.140625" style="125" customWidth="1"/>
    <col min="6636" max="6638" width="7.42578125" style="125" customWidth="1"/>
    <col min="6639" max="6642" width="5.42578125" style="125" customWidth="1"/>
    <col min="6643" max="6643" width="7" style="125" customWidth="1"/>
    <col min="6644" max="6644" width="6.140625" style="125" customWidth="1"/>
    <col min="6645" max="6646" width="5.85546875" style="125" customWidth="1"/>
    <col min="6647" max="6648" width="6.42578125" style="125" customWidth="1"/>
    <col min="6649" max="6649" width="5.85546875" style="125" customWidth="1"/>
    <col min="6650" max="6650" width="6.85546875" style="125" customWidth="1"/>
    <col min="6651" max="6652" width="8.42578125" style="125" customWidth="1"/>
    <col min="6653" max="6653" width="50.42578125" style="125" customWidth="1"/>
    <col min="6654" max="6663" width="4.42578125" style="125" customWidth="1"/>
    <col min="6664" max="6665" width="4.28515625" style="125" customWidth="1"/>
    <col min="6666" max="6853" width="4.28515625" style="125"/>
    <col min="6854" max="6854" width="5.85546875" style="125" customWidth="1"/>
    <col min="6855" max="6855" width="11.7109375" style="125" customWidth="1"/>
    <col min="6856" max="6862" width="6.42578125" style="125" customWidth="1"/>
    <col min="6863" max="6863" width="7.140625" style="125" customWidth="1"/>
    <col min="6864" max="6864" width="6.42578125" style="125" customWidth="1"/>
    <col min="6865" max="6865" width="5.7109375" style="125" customWidth="1"/>
    <col min="6866" max="6866" width="6.42578125" style="125" customWidth="1"/>
    <col min="6867" max="6867" width="5.85546875" style="125" customWidth="1"/>
    <col min="6868" max="6868" width="7" style="125" customWidth="1"/>
    <col min="6869" max="6869" width="6.7109375" style="125" customWidth="1"/>
    <col min="6870" max="6870" width="6.42578125" style="125" customWidth="1"/>
    <col min="6871" max="6873" width="8.140625" style="125" customWidth="1"/>
    <col min="6874" max="6880" width="10.42578125" style="125" customWidth="1"/>
    <col min="6881" max="6881" width="7" style="125" customWidth="1"/>
    <col min="6882" max="6882" width="6.85546875" style="125" customWidth="1"/>
    <col min="6883" max="6883" width="6.42578125" style="125" customWidth="1"/>
    <col min="6884" max="6884" width="6.85546875" style="125" customWidth="1"/>
    <col min="6885" max="6885" width="6.7109375" style="125" customWidth="1"/>
    <col min="6886" max="6886" width="6.42578125" style="125" customWidth="1"/>
    <col min="6887" max="6887" width="5.140625" style="125" customWidth="1"/>
    <col min="6888" max="6888" width="5.7109375" style="125" customWidth="1"/>
    <col min="6889" max="6889" width="5.42578125" style="125" customWidth="1"/>
    <col min="6890" max="6890" width="6.28515625" style="125" customWidth="1"/>
    <col min="6891" max="6891" width="5.140625" style="125" customWidth="1"/>
    <col min="6892" max="6894" width="7.42578125" style="125" customWidth="1"/>
    <col min="6895" max="6898" width="5.42578125" style="125" customWidth="1"/>
    <col min="6899" max="6899" width="7" style="125" customWidth="1"/>
    <col min="6900" max="6900" width="6.140625" style="125" customWidth="1"/>
    <col min="6901" max="6902" width="5.85546875" style="125" customWidth="1"/>
    <col min="6903" max="6904" width="6.42578125" style="125" customWidth="1"/>
    <col min="6905" max="6905" width="5.85546875" style="125" customWidth="1"/>
    <col min="6906" max="6906" width="6.85546875" style="125" customWidth="1"/>
    <col min="6907" max="6908" width="8.42578125" style="125" customWidth="1"/>
    <col min="6909" max="6909" width="50.42578125" style="125" customWidth="1"/>
    <col min="6910" max="6919" width="4.42578125" style="125" customWidth="1"/>
    <col min="6920" max="6921" width="4.28515625" style="125" customWidth="1"/>
    <col min="6922" max="7109" width="4.28515625" style="125"/>
    <col min="7110" max="7110" width="5.85546875" style="125" customWidth="1"/>
    <col min="7111" max="7111" width="11.7109375" style="125" customWidth="1"/>
    <col min="7112" max="7118" width="6.42578125" style="125" customWidth="1"/>
    <col min="7119" max="7119" width="7.140625" style="125" customWidth="1"/>
    <col min="7120" max="7120" width="6.42578125" style="125" customWidth="1"/>
    <col min="7121" max="7121" width="5.7109375" style="125" customWidth="1"/>
    <col min="7122" max="7122" width="6.42578125" style="125" customWidth="1"/>
    <col min="7123" max="7123" width="5.85546875" style="125" customWidth="1"/>
    <col min="7124" max="7124" width="7" style="125" customWidth="1"/>
    <col min="7125" max="7125" width="6.7109375" style="125" customWidth="1"/>
    <col min="7126" max="7126" width="6.42578125" style="125" customWidth="1"/>
    <col min="7127" max="7129" width="8.140625" style="125" customWidth="1"/>
    <col min="7130" max="7136" width="10.42578125" style="125" customWidth="1"/>
    <col min="7137" max="7137" width="7" style="125" customWidth="1"/>
    <col min="7138" max="7138" width="6.85546875" style="125" customWidth="1"/>
    <col min="7139" max="7139" width="6.42578125" style="125" customWidth="1"/>
    <col min="7140" max="7140" width="6.85546875" style="125" customWidth="1"/>
    <col min="7141" max="7141" width="6.7109375" style="125" customWidth="1"/>
    <col min="7142" max="7142" width="6.42578125" style="125" customWidth="1"/>
    <col min="7143" max="7143" width="5.140625" style="125" customWidth="1"/>
    <col min="7144" max="7144" width="5.7109375" style="125" customWidth="1"/>
    <col min="7145" max="7145" width="5.42578125" style="125" customWidth="1"/>
    <col min="7146" max="7146" width="6.28515625" style="125" customWidth="1"/>
    <col min="7147" max="7147" width="5.140625" style="125" customWidth="1"/>
    <col min="7148" max="7150" width="7.42578125" style="125" customWidth="1"/>
    <col min="7151" max="7154" width="5.42578125" style="125" customWidth="1"/>
    <col min="7155" max="7155" width="7" style="125" customWidth="1"/>
    <col min="7156" max="7156" width="6.140625" style="125" customWidth="1"/>
    <col min="7157" max="7158" width="5.85546875" style="125" customWidth="1"/>
    <col min="7159" max="7160" width="6.42578125" style="125" customWidth="1"/>
    <col min="7161" max="7161" width="5.85546875" style="125" customWidth="1"/>
    <col min="7162" max="7162" width="6.85546875" style="125" customWidth="1"/>
    <col min="7163" max="7164" width="8.42578125" style="125" customWidth="1"/>
    <col min="7165" max="7165" width="50.42578125" style="125" customWidth="1"/>
    <col min="7166" max="7175" width="4.42578125" style="125" customWidth="1"/>
    <col min="7176" max="7177" width="4.28515625" style="125" customWidth="1"/>
    <col min="7178" max="7365" width="4.28515625" style="125"/>
    <col min="7366" max="7366" width="5.85546875" style="125" customWidth="1"/>
    <col min="7367" max="7367" width="11.7109375" style="125" customWidth="1"/>
    <col min="7368" max="7374" width="6.42578125" style="125" customWidth="1"/>
    <col min="7375" max="7375" width="7.140625" style="125" customWidth="1"/>
    <col min="7376" max="7376" width="6.42578125" style="125" customWidth="1"/>
    <col min="7377" max="7377" width="5.7109375" style="125" customWidth="1"/>
    <col min="7378" max="7378" width="6.42578125" style="125" customWidth="1"/>
    <col min="7379" max="7379" width="5.85546875" style="125" customWidth="1"/>
    <col min="7380" max="7380" width="7" style="125" customWidth="1"/>
    <col min="7381" max="7381" width="6.7109375" style="125" customWidth="1"/>
    <col min="7382" max="7382" width="6.42578125" style="125" customWidth="1"/>
    <col min="7383" max="7385" width="8.140625" style="125" customWidth="1"/>
    <col min="7386" max="7392" width="10.42578125" style="125" customWidth="1"/>
    <col min="7393" max="7393" width="7" style="125" customWidth="1"/>
    <col min="7394" max="7394" width="6.85546875" style="125" customWidth="1"/>
    <col min="7395" max="7395" width="6.42578125" style="125" customWidth="1"/>
    <col min="7396" max="7396" width="6.85546875" style="125" customWidth="1"/>
    <col min="7397" max="7397" width="6.7109375" style="125" customWidth="1"/>
    <col min="7398" max="7398" width="6.42578125" style="125" customWidth="1"/>
    <col min="7399" max="7399" width="5.140625" style="125" customWidth="1"/>
    <col min="7400" max="7400" width="5.7109375" style="125" customWidth="1"/>
    <col min="7401" max="7401" width="5.42578125" style="125" customWidth="1"/>
    <col min="7402" max="7402" width="6.28515625" style="125" customWidth="1"/>
    <col min="7403" max="7403" width="5.140625" style="125" customWidth="1"/>
    <col min="7404" max="7406" width="7.42578125" style="125" customWidth="1"/>
    <col min="7407" max="7410" width="5.42578125" style="125" customWidth="1"/>
    <col min="7411" max="7411" width="7" style="125" customWidth="1"/>
    <col min="7412" max="7412" width="6.140625" style="125" customWidth="1"/>
    <col min="7413" max="7414" width="5.85546875" style="125" customWidth="1"/>
    <col min="7415" max="7416" width="6.42578125" style="125" customWidth="1"/>
    <col min="7417" max="7417" width="5.85546875" style="125" customWidth="1"/>
    <col min="7418" max="7418" width="6.85546875" style="125" customWidth="1"/>
    <col min="7419" max="7420" width="8.42578125" style="125" customWidth="1"/>
    <col min="7421" max="7421" width="50.42578125" style="125" customWidth="1"/>
    <col min="7422" max="7431" width="4.42578125" style="125" customWidth="1"/>
    <col min="7432" max="7433" width="4.28515625" style="125" customWidth="1"/>
    <col min="7434" max="7621" width="4.28515625" style="125"/>
    <col min="7622" max="7622" width="5.85546875" style="125" customWidth="1"/>
    <col min="7623" max="7623" width="11.7109375" style="125" customWidth="1"/>
    <col min="7624" max="7630" width="6.42578125" style="125" customWidth="1"/>
    <col min="7631" max="7631" width="7.140625" style="125" customWidth="1"/>
    <col min="7632" max="7632" width="6.42578125" style="125" customWidth="1"/>
    <col min="7633" max="7633" width="5.7109375" style="125" customWidth="1"/>
    <col min="7634" max="7634" width="6.42578125" style="125" customWidth="1"/>
    <col min="7635" max="7635" width="5.85546875" style="125" customWidth="1"/>
    <col min="7636" max="7636" width="7" style="125" customWidth="1"/>
    <col min="7637" max="7637" width="6.7109375" style="125" customWidth="1"/>
    <col min="7638" max="7638" width="6.42578125" style="125" customWidth="1"/>
    <col min="7639" max="7641" width="8.140625" style="125" customWidth="1"/>
    <col min="7642" max="7648" width="10.42578125" style="125" customWidth="1"/>
    <col min="7649" max="7649" width="7" style="125" customWidth="1"/>
    <col min="7650" max="7650" width="6.85546875" style="125" customWidth="1"/>
    <col min="7651" max="7651" width="6.42578125" style="125" customWidth="1"/>
    <col min="7652" max="7652" width="6.85546875" style="125" customWidth="1"/>
    <col min="7653" max="7653" width="6.7109375" style="125" customWidth="1"/>
    <col min="7654" max="7654" width="6.42578125" style="125" customWidth="1"/>
    <col min="7655" max="7655" width="5.140625" style="125" customWidth="1"/>
    <col min="7656" max="7656" width="5.7109375" style="125" customWidth="1"/>
    <col min="7657" max="7657" width="5.42578125" style="125" customWidth="1"/>
    <col min="7658" max="7658" width="6.28515625" style="125" customWidth="1"/>
    <col min="7659" max="7659" width="5.140625" style="125" customWidth="1"/>
    <col min="7660" max="7662" width="7.42578125" style="125" customWidth="1"/>
    <col min="7663" max="7666" width="5.42578125" style="125" customWidth="1"/>
    <col min="7667" max="7667" width="7" style="125" customWidth="1"/>
    <col min="7668" max="7668" width="6.140625" style="125" customWidth="1"/>
    <col min="7669" max="7670" width="5.85546875" style="125" customWidth="1"/>
    <col min="7671" max="7672" width="6.42578125" style="125" customWidth="1"/>
    <col min="7673" max="7673" width="5.85546875" style="125" customWidth="1"/>
    <col min="7674" max="7674" width="6.85546875" style="125" customWidth="1"/>
    <col min="7675" max="7676" width="8.42578125" style="125" customWidth="1"/>
    <col min="7677" max="7677" width="50.42578125" style="125" customWidth="1"/>
    <col min="7678" max="7687" width="4.42578125" style="125" customWidth="1"/>
    <col min="7688" max="7689" width="4.28515625" style="125" customWidth="1"/>
    <col min="7690" max="7877" width="4.28515625" style="125"/>
    <col min="7878" max="7878" width="5.85546875" style="125" customWidth="1"/>
    <col min="7879" max="7879" width="11.7109375" style="125" customWidth="1"/>
    <col min="7880" max="7886" width="6.42578125" style="125" customWidth="1"/>
    <col min="7887" max="7887" width="7.140625" style="125" customWidth="1"/>
    <col min="7888" max="7888" width="6.42578125" style="125" customWidth="1"/>
    <col min="7889" max="7889" width="5.7109375" style="125" customWidth="1"/>
    <col min="7890" max="7890" width="6.42578125" style="125" customWidth="1"/>
    <col min="7891" max="7891" width="5.85546875" style="125" customWidth="1"/>
    <col min="7892" max="7892" width="7" style="125" customWidth="1"/>
    <col min="7893" max="7893" width="6.7109375" style="125" customWidth="1"/>
    <col min="7894" max="7894" width="6.42578125" style="125" customWidth="1"/>
    <col min="7895" max="7897" width="8.140625" style="125" customWidth="1"/>
    <col min="7898" max="7904" width="10.42578125" style="125" customWidth="1"/>
    <col min="7905" max="7905" width="7" style="125" customWidth="1"/>
    <col min="7906" max="7906" width="6.85546875" style="125" customWidth="1"/>
    <col min="7907" max="7907" width="6.42578125" style="125" customWidth="1"/>
    <col min="7908" max="7908" width="6.85546875" style="125" customWidth="1"/>
    <col min="7909" max="7909" width="6.7109375" style="125" customWidth="1"/>
    <col min="7910" max="7910" width="6.42578125" style="125" customWidth="1"/>
    <col min="7911" max="7911" width="5.140625" style="125" customWidth="1"/>
    <col min="7912" max="7912" width="5.7109375" style="125" customWidth="1"/>
    <col min="7913" max="7913" width="5.42578125" style="125" customWidth="1"/>
    <col min="7914" max="7914" width="6.28515625" style="125" customWidth="1"/>
    <col min="7915" max="7915" width="5.140625" style="125" customWidth="1"/>
    <col min="7916" max="7918" width="7.42578125" style="125" customWidth="1"/>
    <col min="7919" max="7922" width="5.42578125" style="125" customWidth="1"/>
    <col min="7923" max="7923" width="7" style="125" customWidth="1"/>
    <col min="7924" max="7924" width="6.140625" style="125" customWidth="1"/>
    <col min="7925" max="7926" width="5.85546875" style="125" customWidth="1"/>
    <col min="7927" max="7928" width="6.42578125" style="125" customWidth="1"/>
    <col min="7929" max="7929" width="5.85546875" style="125" customWidth="1"/>
    <col min="7930" max="7930" width="6.85546875" style="125" customWidth="1"/>
    <col min="7931" max="7932" width="8.42578125" style="125" customWidth="1"/>
    <col min="7933" max="7933" width="50.42578125" style="125" customWidth="1"/>
    <col min="7934" max="7943" width="4.42578125" style="125" customWidth="1"/>
    <col min="7944" max="7945" width="4.28515625" style="125" customWidth="1"/>
    <col min="7946" max="8133" width="4.28515625" style="125"/>
    <col min="8134" max="8134" width="5.85546875" style="125" customWidth="1"/>
    <col min="8135" max="8135" width="11.7109375" style="125" customWidth="1"/>
    <col min="8136" max="8142" width="6.42578125" style="125" customWidth="1"/>
    <col min="8143" max="8143" width="7.140625" style="125" customWidth="1"/>
    <col min="8144" max="8144" width="6.42578125" style="125" customWidth="1"/>
    <col min="8145" max="8145" width="5.7109375" style="125" customWidth="1"/>
    <col min="8146" max="8146" width="6.42578125" style="125" customWidth="1"/>
    <col min="8147" max="8147" width="5.85546875" style="125" customWidth="1"/>
    <col min="8148" max="8148" width="7" style="125" customWidth="1"/>
    <col min="8149" max="8149" width="6.7109375" style="125" customWidth="1"/>
    <col min="8150" max="8150" width="6.42578125" style="125" customWidth="1"/>
    <col min="8151" max="8153" width="8.140625" style="125" customWidth="1"/>
    <col min="8154" max="8160" width="10.42578125" style="125" customWidth="1"/>
    <col min="8161" max="8161" width="7" style="125" customWidth="1"/>
    <col min="8162" max="8162" width="6.85546875" style="125" customWidth="1"/>
    <col min="8163" max="8163" width="6.42578125" style="125" customWidth="1"/>
    <col min="8164" max="8164" width="6.85546875" style="125" customWidth="1"/>
    <col min="8165" max="8165" width="6.7109375" style="125" customWidth="1"/>
    <col min="8166" max="8166" width="6.42578125" style="125" customWidth="1"/>
    <col min="8167" max="8167" width="5.140625" style="125" customWidth="1"/>
    <col min="8168" max="8168" width="5.7109375" style="125" customWidth="1"/>
    <col min="8169" max="8169" width="5.42578125" style="125" customWidth="1"/>
    <col min="8170" max="8170" width="6.28515625" style="125" customWidth="1"/>
    <col min="8171" max="8171" width="5.140625" style="125" customWidth="1"/>
    <col min="8172" max="8174" width="7.42578125" style="125" customWidth="1"/>
    <col min="8175" max="8178" width="5.42578125" style="125" customWidth="1"/>
    <col min="8179" max="8179" width="7" style="125" customWidth="1"/>
    <col min="8180" max="8180" width="6.140625" style="125" customWidth="1"/>
    <col min="8181" max="8182" width="5.85546875" style="125" customWidth="1"/>
    <col min="8183" max="8184" width="6.42578125" style="125" customWidth="1"/>
    <col min="8185" max="8185" width="5.85546875" style="125" customWidth="1"/>
    <col min="8186" max="8186" width="6.85546875" style="125" customWidth="1"/>
    <col min="8187" max="8188" width="8.42578125" style="125" customWidth="1"/>
    <col min="8189" max="8189" width="50.42578125" style="125" customWidth="1"/>
    <col min="8190" max="8199" width="4.42578125" style="125" customWidth="1"/>
    <col min="8200" max="8201" width="4.28515625" style="125" customWidth="1"/>
    <col min="8202" max="8389" width="4.28515625" style="125"/>
    <col min="8390" max="8390" width="5.85546875" style="125" customWidth="1"/>
    <col min="8391" max="8391" width="11.7109375" style="125" customWidth="1"/>
    <col min="8392" max="8398" width="6.42578125" style="125" customWidth="1"/>
    <col min="8399" max="8399" width="7.140625" style="125" customWidth="1"/>
    <col min="8400" max="8400" width="6.42578125" style="125" customWidth="1"/>
    <col min="8401" max="8401" width="5.7109375" style="125" customWidth="1"/>
    <col min="8402" max="8402" width="6.42578125" style="125" customWidth="1"/>
    <col min="8403" max="8403" width="5.85546875" style="125" customWidth="1"/>
    <col min="8404" max="8404" width="7" style="125" customWidth="1"/>
    <col min="8405" max="8405" width="6.7109375" style="125" customWidth="1"/>
    <col min="8406" max="8406" width="6.42578125" style="125" customWidth="1"/>
    <col min="8407" max="8409" width="8.140625" style="125" customWidth="1"/>
    <col min="8410" max="8416" width="10.42578125" style="125" customWidth="1"/>
    <col min="8417" max="8417" width="7" style="125" customWidth="1"/>
    <col min="8418" max="8418" width="6.85546875" style="125" customWidth="1"/>
    <col min="8419" max="8419" width="6.42578125" style="125" customWidth="1"/>
    <col min="8420" max="8420" width="6.85546875" style="125" customWidth="1"/>
    <col min="8421" max="8421" width="6.7109375" style="125" customWidth="1"/>
    <col min="8422" max="8422" width="6.42578125" style="125" customWidth="1"/>
    <col min="8423" max="8423" width="5.140625" style="125" customWidth="1"/>
    <col min="8424" max="8424" width="5.7109375" style="125" customWidth="1"/>
    <col min="8425" max="8425" width="5.42578125" style="125" customWidth="1"/>
    <col min="8426" max="8426" width="6.28515625" style="125" customWidth="1"/>
    <col min="8427" max="8427" width="5.140625" style="125" customWidth="1"/>
    <col min="8428" max="8430" width="7.42578125" style="125" customWidth="1"/>
    <col min="8431" max="8434" width="5.42578125" style="125" customWidth="1"/>
    <col min="8435" max="8435" width="7" style="125" customWidth="1"/>
    <col min="8436" max="8436" width="6.140625" style="125" customWidth="1"/>
    <col min="8437" max="8438" width="5.85546875" style="125" customWidth="1"/>
    <col min="8439" max="8440" width="6.42578125" style="125" customWidth="1"/>
    <col min="8441" max="8441" width="5.85546875" style="125" customWidth="1"/>
    <col min="8442" max="8442" width="6.85546875" style="125" customWidth="1"/>
    <col min="8443" max="8444" width="8.42578125" style="125" customWidth="1"/>
    <col min="8445" max="8445" width="50.42578125" style="125" customWidth="1"/>
    <col min="8446" max="8455" width="4.42578125" style="125" customWidth="1"/>
    <col min="8456" max="8457" width="4.28515625" style="125" customWidth="1"/>
    <col min="8458" max="8645" width="4.28515625" style="125"/>
    <col min="8646" max="8646" width="5.85546875" style="125" customWidth="1"/>
    <col min="8647" max="8647" width="11.7109375" style="125" customWidth="1"/>
    <col min="8648" max="8654" width="6.42578125" style="125" customWidth="1"/>
    <col min="8655" max="8655" width="7.140625" style="125" customWidth="1"/>
    <col min="8656" max="8656" width="6.42578125" style="125" customWidth="1"/>
    <col min="8657" max="8657" width="5.7109375" style="125" customWidth="1"/>
    <col min="8658" max="8658" width="6.42578125" style="125" customWidth="1"/>
    <col min="8659" max="8659" width="5.85546875" style="125" customWidth="1"/>
    <col min="8660" max="8660" width="7" style="125" customWidth="1"/>
    <col min="8661" max="8661" width="6.7109375" style="125" customWidth="1"/>
    <col min="8662" max="8662" width="6.42578125" style="125" customWidth="1"/>
    <col min="8663" max="8665" width="8.140625" style="125" customWidth="1"/>
    <col min="8666" max="8672" width="10.42578125" style="125" customWidth="1"/>
    <col min="8673" max="8673" width="7" style="125" customWidth="1"/>
    <col min="8674" max="8674" width="6.85546875" style="125" customWidth="1"/>
    <col min="8675" max="8675" width="6.42578125" style="125" customWidth="1"/>
    <col min="8676" max="8676" width="6.85546875" style="125" customWidth="1"/>
    <col min="8677" max="8677" width="6.7109375" style="125" customWidth="1"/>
    <col min="8678" max="8678" width="6.42578125" style="125" customWidth="1"/>
    <col min="8679" max="8679" width="5.140625" style="125" customWidth="1"/>
    <col min="8680" max="8680" width="5.7109375" style="125" customWidth="1"/>
    <col min="8681" max="8681" width="5.42578125" style="125" customWidth="1"/>
    <col min="8682" max="8682" width="6.28515625" style="125" customWidth="1"/>
    <col min="8683" max="8683" width="5.140625" style="125" customWidth="1"/>
    <col min="8684" max="8686" width="7.42578125" style="125" customWidth="1"/>
    <col min="8687" max="8690" width="5.42578125" style="125" customWidth="1"/>
    <col min="8691" max="8691" width="7" style="125" customWidth="1"/>
    <col min="8692" max="8692" width="6.140625" style="125" customWidth="1"/>
    <col min="8693" max="8694" width="5.85546875" style="125" customWidth="1"/>
    <col min="8695" max="8696" width="6.42578125" style="125" customWidth="1"/>
    <col min="8697" max="8697" width="5.85546875" style="125" customWidth="1"/>
    <col min="8698" max="8698" width="6.85546875" style="125" customWidth="1"/>
    <col min="8699" max="8700" width="8.42578125" style="125" customWidth="1"/>
    <col min="8701" max="8701" width="50.42578125" style="125" customWidth="1"/>
    <col min="8702" max="8711" width="4.42578125" style="125" customWidth="1"/>
    <col min="8712" max="8713" width="4.28515625" style="125" customWidth="1"/>
    <col min="8714" max="8901" width="4.28515625" style="125"/>
    <col min="8902" max="8902" width="5.85546875" style="125" customWidth="1"/>
    <col min="8903" max="8903" width="11.7109375" style="125" customWidth="1"/>
    <col min="8904" max="8910" width="6.42578125" style="125" customWidth="1"/>
    <col min="8911" max="8911" width="7.140625" style="125" customWidth="1"/>
    <col min="8912" max="8912" width="6.42578125" style="125" customWidth="1"/>
    <col min="8913" max="8913" width="5.7109375" style="125" customWidth="1"/>
    <col min="8914" max="8914" width="6.42578125" style="125" customWidth="1"/>
    <col min="8915" max="8915" width="5.85546875" style="125" customWidth="1"/>
    <col min="8916" max="8916" width="7" style="125" customWidth="1"/>
    <col min="8917" max="8917" width="6.7109375" style="125" customWidth="1"/>
    <col min="8918" max="8918" width="6.42578125" style="125" customWidth="1"/>
    <col min="8919" max="8921" width="8.140625" style="125" customWidth="1"/>
    <col min="8922" max="8928" width="10.42578125" style="125" customWidth="1"/>
    <col min="8929" max="8929" width="7" style="125" customWidth="1"/>
    <col min="8930" max="8930" width="6.85546875" style="125" customWidth="1"/>
    <col min="8931" max="8931" width="6.42578125" style="125" customWidth="1"/>
    <col min="8932" max="8932" width="6.85546875" style="125" customWidth="1"/>
    <col min="8933" max="8933" width="6.7109375" style="125" customWidth="1"/>
    <col min="8934" max="8934" width="6.42578125" style="125" customWidth="1"/>
    <col min="8935" max="8935" width="5.140625" style="125" customWidth="1"/>
    <col min="8936" max="8936" width="5.7109375" style="125" customWidth="1"/>
    <col min="8937" max="8937" width="5.42578125" style="125" customWidth="1"/>
    <col min="8938" max="8938" width="6.28515625" style="125" customWidth="1"/>
    <col min="8939" max="8939" width="5.140625" style="125" customWidth="1"/>
    <col min="8940" max="8942" width="7.42578125" style="125" customWidth="1"/>
    <col min="8943" max="8946" width="5.42578125" style="125" customWidth="1"/>
    <col min="8947" max="8947" width="7" style="125" customWidth="1"/>
    <col min="8948" max="8948" width="6.140625" style="125" customWidth="1"/>
    <col min="8949" max="8950" width="5.85546875" style="125" customWidth="1"/>
    <col min="8951" max="8952" width="6.42578125" style="125" customWidth="1"/>
    <col min="8953" max="8953" width="5.85546875" style="125" customWidth="1"/>
    <col min="8954" max="8954" width="6.85546875" style="125" customWidth="1"/>
    <col min="8955" max="8956" width="8.42578125" style="125" customWidth="1"/>
    <col min="8957" max="8957" width="50.42578125" style="125" customWidth="1"/>
    <col min="8958" max="8967" width="4.42578125" style="125" customWidth="1"/>
    <col min="8968" max="8969" width="4.28515625" style="125" customWidth="1"/>
    <col min="8970" max="9157" width="4.28515625" style="125"/>
    <col min="9158" max="9158" width="5.85546875" style="125" customWidth="1"/>
    <col min="9159" max="9159" width="11.7109375" style="125" customWidth="1"/>
    <col min="9160" max="9166" width="6.42578125" style="125" customWidth="1"/>
    <col min="9167" max="9167" width="7.140625" style="125" customWidth="1"/>
    <col min="9168" max="9168" width="6.42578125" style="125" customWidth="1"/>
    <col min="9169" max="9169" width="5.7109375" style="125" customWidth="1"/>
    <col min="9170" max="9170" width="6.42578125" style="125" customWidth="1"/>
    <col min="9171" max="9171" width="5.85546875" style="125" customWidth="1"/>
    <col min="9172" max="9172" width="7" style="125" customWidth="1"/>
    <col min="9173" max="9173" width="6.7109375" style="125" customWidth="1"/>
    <col min="9174" max="9174" width="6.42578125" style="125" customWidth="1"/>
    <col min="9175" max="9177" width="8.140625" style="125" customWidth="1"/>
    <col min="9178" max="9184" width="10.42578125" style="125" customWidth="1"/>
    <col min="9185" max="9185" width="7" style="125" customWidth="1"/>
    <col min="9186" max="9186" width="6.85546875" style="125" customWidth="1"/>
    <col min="9187" max="9187" width="6.42578125" style="125" customWidth="1"/>
    <col min="9188" max="9188" width="6.85546875" style="125" customWidth="1"/>
    <col min="9189" max="9189" width="6.7109375" style="125" customWidth="1"/>
    <col min="9190" max="9190" width="6.42578125" style="125" customWidth="1"/>
    <col min="9191" max="9191" width="5.140625" style="125" customWidth="1"/>
    <col min="9192" max="9192" width="5.7109375" style="125" customWidth="1"/>
    <col min="9193" max="9193" width="5.42578125" style="125" customWidth="1"/>
    <col min="9194" max="9194" width="6.28515625" style="125" customWidth="1"/>
    <col min="9195" max="9195" width="5.140625" style="125" customWidth="1"/>
    <col min="9196" max="9198" width="7.42578125" style="125" customWidth="1"/>
    <col min="9199" max="9202" width="5.42578125" style="125" customWidth="1"/>
    <col min="9203" max="9203" width="7" style="125" customWidth="1"/>
    <col min="9204" max="9204" width="6.140625" style="125" customWidth="1"/>
    <col min="9205" max="9206" width="5.85546875" style="125" customWidth="1"/>
    <col min="9207" max="9208" width="6.42578125" style="125" customWidth="1"/>
    <col min="9209" max="9209" width="5.85546875" style="125" customWidth="1"/>
    <col min="9210" max="9210" width="6.85546875" style="125" customWidth="1"/>
    <col min="9211" max="9212" width="8.42578125" style="125" customWidth="1"/>
    <col min="9213" max="9213" width="50.42578125" style="125" customWidth="1"/>
    <col min="9214" max="9223" width="4.42578125" style="125" customWidth="1"/>
    <col min="9224" max="9225" width="4.28515625" style="125" customWidth="1"/>
    <col min="9226" max="9413" width="4.28515625" style="125"/>
    <col min="9414" max="9414" width="5.85546875" style="125" customWidth="1"/>
    <col min="9415" max="9415" width="11.7109375" style="125" customWidth="1"/>
    <col min="9416" max="9422" width="6.42578125" style="125" customWidth="1"/>
    <col min="9423" max="9423" width="7.140625" style="125" customWidth="1"/>
    <col min="9424" max="9424" width="6.42578125" style="125" customWidth="1"/>
    <col min="9425" max="9425" width="5.7109375" style="125" customWidth="1"/>
    <col min="9426" max="9426" width="6.42578125" style="125" customWidth="1"/>
    <col min="9427" max="9427" width="5.85546875" style="125" customWidth="1"/>
    <col min="9428" max="9428" width="7" style="125" customWidth="1"/>
    <col min="9429" max="9429" width="6.7109375" style="125" customWidth="1"/>
    <col min="9430" max="9430" width="6.42578125" style="125" customWidth="1"/>
    <col min="9431" max="9433" width="8.140625" style="125" customWidth="1"/>
    <col min="9434" max="9440" width="10.42578125" style="125" customWidth="1"/>
    <col min="9441" max="9441" width="7" style="125" customWidth="1"/>
    <col min="9442" max="9442" width="6.85546875" style="125" customWidth="1"/>
    <col min="9443" max="9443" width="6.42578125" style="125" customWidth="1"/>
    <col min="9444" max="9444" width="6.85546875" style="125" customWidth="1"/>
    <col min="9445" max="9445" width="6.7109375" style="125" customWidth="1"/>
    <col min="9446" max="9446" width="6.42578125" style="125" customWidth="1"/>
    <col min="9447" max="9447" width="5.140625" style="125" customWidth="1"/>
    <col min="9448" max="9448" width="5.7109375" style="125" customWidth="1"/>
    <col min="9449" max="9449" width="5.42578125" style="125" customWidth="1"/>
    <col min="9450" max="9450" width="6.28515625" style="125" customWidth="1"/>
    <col min="9451" max="9451" width="5.140625" style="125" customWidth="1"/>
    <col min="9452" max="9454" width="7.42578125" style="125" customWidth="1"/>
    <col min="9455" max="9458" width="5.42578125" style="125" customWidth="1"/>
    <col min="9459" max="9459" width="7" style="125" customWidth="1"/>
    <col min="9460" max="9460" width="6.140625" style="125" customWidth="1"/>
    <col min="9461" max="9462" width="5.85546875" style="125" customWidth="1"/>
    <col min="9463" max="9464" width="6.42578125" style="125" customWidth="1"/>
    <col min="9465" max="9465" width="5.85546875" style="125" customWidth="1"/>
    <col min="9466" max="9466" width="6.85546875" style="125" customWidth="1"/>
    <col min="9467" max="9468" width="8.42578125" style="125" customWidth="1"/>
    <col min="9469" max="9469" width="50.42578125" style="125" customWidth="1"/>
    <col min="9470" max="9479" width="4.42578125" style="125" customWidth="1"/>
    <col min="9480" max="9481" width="4.28515625" style="125" customWidth="1"/>
    <col min="9482" max="9669" width="4.28515625" style="125"/>
    <col min="9670" max="9670" width="5.85546875" style="125" customWidth="1"/>
    <col min="9671" max="9671" width="11.7109375" style="125" customWidth="1"/>
    <col min="9672" max="9678" width="6.42578125" style="125" customWidth="1"/>
    <col min="9679" max="9679" width="7.140625" style="125" customWidth="1"/>
    <col min="9680" max="9680" width="6.42578125" style="125" customWidth="1"/>
    <col min="9681" max="9681" width="5.7109375" style="125" customWidth="1"/>
    <col min="9682" max="9682" width="6.42578125" style="125" customWidth="1"/>
    <col min="9683" max="9683" width="5.85546875" style="125" customWidth="1"/>
    <col min="9684" max="9684" width="7" style="125" customWidth="1"/>
    <col min="9685" max="9685" width="6.7109375" style="125" customWidth="1"/>
    <col min="9686" max="9686" width="6.42578125" style="125" customWidth="1"/>
    <col min="9687" max="9689" width="8.140625" style="125" customWidth="1"/>
    <col min="9690" max="9696" width="10.42578125" style="125" customWidth="1"/>
    <col min="9697" max="9697" width="7" style="125" customWidth="1"/>
    <col min="9698" max="9698" width="6.85546875" style="125" customWidth="1"/>
    <col min="9699" max="9699" width="6.42578125" style="125" customWidth="1"/>
    <col min="9700" max="9700" width="6.85546875" style="125" customWidth="1"/>
    <col min="9701" max="9701" width="6.7109375" style="125" customWidth="1"/>
    <col min="9702" max="9702" width="6.42578125" style="125" customWidth="1"/>
    <col min="9703" max="9703" width="5.140625" style="125" customWidth="1"/>
    <col min="9704" max="9704" width="5.7109375" style="125" customWidth="1"/>
    <col min="9705" max="9705" width="5.42578125" style="125" customWidth="1"/>
    <col min="9706" max="9706" width="6.28515625" style="125" customWidth="1"/>
    <col min="9707" max="9707" width="5.140625" style="125" customWidth="1"/>
    <col min="9708" max="9710" width="7.42578125" style="125" customWidth="1"/>
    <col min="9711" max="9714" width="5.42578125" style="125" customWidth="1"/>
    <col min="9715" max="9715" width="7" style="125" customWidth="1"/>
    <col min="9716" max="9716" width="6.140625" style="125" customWidth="1"/>
    <col min="9717" max="9718" width="5.85546875" style="125" customWidth="1"/>
    <col min="9719" max="9720" width="6.42578125" style="125" customWidth="1"/>
    <col min="9721" max="9721" width="5.85546875" style="125" customWidth="1"/>
    <col min="9722" max="9722" width="6.85546875" style="125" customWidth="1"/>
    <col min="9723" max="9724" width="8.42578125" style="125" customWidth="1"/>
    <col min="9725" max="9725" width="50.42578125" style="125" customWidth="1"/>
    <col min="9726" max="9735" width="4.42578125" style="125" customWidth="1"/>
    <col min="9736" max="9737" width="4.28515625" style="125" customWidth="1"/>
    <col min="9738" max="9925" width="4.28515625" style="125"/>
    <col min="9926" max="9926" width="5.85546875" style="125" customWidth="1"/>
    <col min="9927" max="9927" width="11.7109375" style="125" customWidth="1"/>
    <col min="9928" max="9934" width="6.42578125" style="125" customWidth="1"/>
    <col min="9935" max="9935" width="7.140625" style="125" customWidth="1"/>
    <col min="9936" max="9936" width="6.42578125" style="125" customWidth="1"/>
    <col min="9937" max="9937" width="5.7109375" style="125" customWidth="1"/>
    <col min="9938" max="9938" width="6.42578125" style="125" customWidth="1"/>
    <col min="9939" max="9939" width="5.85546875" style="125" customWidth="1"/>
    <col min="9940" max="9940" width="7" style="125" customWidth="1"/>
    <col min="9941" max="9941" width="6.7109375" style="125" customWidth="1"/>
    <col min="9942" max="9942" width="6.42578125" style="125" customWidth="1"/>
    <col min="9943" max="9945" width="8.140625" style="125" customWidth="1"/>
    <col min="9946" max="9952" width="10.42578125" style="125" customWidth="1"/>
    <col min="9953" max="9953" width="7" style="125" customWidth="1"/>
    <col min="9954" max="9954" width="6.85546875" style="125" customWidth="1"/>
    <col min="9955" max="9955" width="6.42578125" style="125" customWidth="1"/>
    <col min="9956" max="9956" width="6.85546875" style="125" customWidth="1"/>
    <col min="9957" max="9957" width="6.7109375" style="125" customWidth="1"/>
    <col min="9958" max="9958" width="6.42578125" style="125" customWidth="1"/>
    <col min="9959" max="9959" width="5.140625" style="125" customWidth="1"/>
    <col min="9960" max="9960" width="5.7109375" style="125" customWidth="1"/>
    <col min="9961" max="9961" width="5.42578125" style="125" customWidth="1"/>
    <col min="9962" max="9962" width="6.28515625" style="125" customWidth="1"/>
    <col min="9963" max="9963" width="5.140625" style="125" customWidth="1"/>
    <col min="9964" max="9966" width="7.42578125" style="125" customWidth="1"/>
    <col min="9967" max="9970" width="5.42578125" style="125" customWidth="1"/>
    <col min="9971" max="9971" width="7" style="125" customWidth="1"/>
    <col min="9972" max="9972" width="6.140625" style="125" customWidth="1"/>
    <col min="9973" max="9974" width="5.85546875" style="125" customWidth="1"/>
    <col min="9975" max="9976" width="6.42578125" style="125" customWidth="1"/>
    <col min="9977" max="9977" width="5.85546875" style="125" customWidth="1"/>
    <col min="9978" max="9978" width="6.85546875" style="125" customWidth="1"/>
    <col min="9979" max="9980" width="8.42578125" style="125" customWidth="1"/>
    <col min="9981" max="9981" width="50.42578125" style="125" customWidth="1"/>
    <col min="9982" max="9991" width="4.42578125" style="125" customWidth="1"/>
    <col min="9992" max="9993" width="4.28515625" style="125" customWidth="1"/>
    <col min="9994" max="10181" width="4.28515625" style="125"/>
    <col min="10182" max="10182" width="5.85546875" style="125" customWidth="1"/>
    <col min="10183" max="10183" width="11.7109375" style="125" customWidth="1"/>
    <col min="10184" max="10190" width="6.42578125" style="125" customWidth="1"/>
    <col min="10191" max="10191" width="7.140625" style="125" customWidth="1"/>
    <col min="10192" max="10192" width="6.42578125" style="125" customWidth="1"/>
    <col min="10193" max="10193" width="5.7109375" style="125" customWidth="1"/>
    <col min="10194" max="10194" width="6.42578125" style="125" customWidth="1"/>
    <col min="10195" max="10195" width="5.85546875" style="125" customWidth="1"/>
    <col min="10196" max="10196" width="7" style="125" customWidth="1"/>
    <col min="10197" max="10197" width="6.7109375" style="125" customWidth="1"/>
    <col min="10198" max="10198" width="6.42578125" style="125" customWidth="1"/>
    <col min="10199" max="10201" width="8.140625" style="125" customWidth="1"/>
    <col min="10202" max="10208" width="10.42578125" style="125" customWidth="1"/>
    <col min="10209" max="10209" width="7" style="125" customWidth="1"/>
    <col min="10210" max="10210" width="6.85546875" style="125" customWidth="1"/>
    <col min="10211" max="10211" width="6.42578125" style="125" customWidth="1"/>
    <col min="10212" max="10212" width="6.85546875" style="125" customWidth="1"/>
    <col min="10213" max="10213" width="6.7109375" style="125" customWidth="1"/>
    <col min="10214" max="10214" width="6.42578125" style="125" customWidth="1"/>
    <col min="10215" max="10215" width="5.140625" style="125" customWidth="1"/>
    <col min="10216" max="10216" width="5.7109375" style="125" customWidth="1"/>
    <col min="10217" max="10217" width="5.42578125" style="125" customWidth="1"/>
    <col min="10218" max="10218" width="6.28515625" style="125" customWidth="1"/>
    <col min="10219" max="10219" width="5.140625" style="125" customWidth="1"/>
    <col min="10220" max="10222" width="7.42578125" style="125" customWidth="1"/>
    <col min="10223" max="10226" width="5.42578125" style="125" customWidth="1"/>
    <col min="10227" max="10227" width="7" style="125" customWidth="1"/>
    <col min="10228" max="10228" width="6.140625" style="125" customWidth="1"/>
    <col min="10229" max="10230" width="5.85546875" style="125" customWidth="1"/>
    <col min="10231" max="10232" width="6.42578125" style="125" customWidth="1"/>
    <col min="10233" max="10233" width="5.85546875" style="125" customWidth="1"/>
    <col min="10234" max="10234" width="6.85546875" style="125" customWidth="1"/>
    <col min="10235" max="10236" width="8.42578125" style="125" customWidth="1"/>
    <col min="10237" max="10237" width="50.42578125" style="125" customWidth="1"/>
    <col min="10238" max="10247" width="4.42578125" style="125" customWidth="1"/>
    <col min="10248" max="10249" width="4.28515625" style="125" customWidth="1"/>
    <col min="10250" max="10437" width="4.28515625" style="125"/>
    <col min="10438" max="10438" width="5.85546875" style="125" customWidth="1"/>
    <col min="10439" max="10439" width="11.7109375" style="125" customWidth="1"/>
    <col min="10440" max="10446" width="6.42578125" style="125" customWidth="1"/>
    <col min="10447" max="10447" width="7.140625" style="125" customWidth="1"/>
    <col min="10448" max="10448" width="6.42578125" style="125" customWidth="1"/>
    <col min="10449" max="10449" width="5.7109375" style="125" customWidth="1"/>
    <col min="10450" max="10450" width="6.42578125" style="125" customWidth="1"/>
    <col min="10451" max="10451" width="5.85546875" style="125" customWidth="1"/>
    <col min="10452" max="10452" width="7" style="125" customWidth="1"/>
    <col min="10453" max="10453" width="6.7109375" style="125" customWidth="1"/>
    <col min="10454" max="10454" width="6.42578125" style="125" customWidth="1"/>
    <col min="10455" max="10457" width="8.140625" style="125" customWidth="1"/>
    <col min="10458" max="10464" width="10.42578125" style="125" customWidth="1"/>
    <col min="10465" max="10465" width="7" style="125" customWidth="1"/>
    <col min="10466" max="10466" width="6.85546875" style="125" customWidth="1"/>
    <col min="10467" max="10467" width="6.42578125" style="125" customWidth="1"/>
    <col min="10468" max="10468" width="6.85546875" style="125" customWidth="1"/>
    <col min="10469" max="10469" width="6.7109375" style="125" customWidth="1"/>
    <col min="10470" max="10470" width="6.42578125" style="125" customWidth="1"/>
    <col min="10471" max="10471" width="5.140625" style="125" customWidth="1"/>
    <col min="10472" max="10472" width="5.7109375" style="125" customWidth="1"/>
    <col min="10473" max="10473" width="5.42578125" style="125" customWidth="1"/>
    <col min="10474" max="10474" width="6.28515625" style="125" customWidth="1"/>
    <col min="10475" max="10475" width="5.140625" style="125" customWidth="1"/>
    <col min="10476" max="10478" width="7.42578125" style="125" customWidth="1"/>
    <col min="10479" max="10482" width="5.42578125" style="125" customWidth="1"/>
    <col min="10483" max="10483" width="7" style="125" customWidth="1"/>
    <col min="10484" max="10484" width="6.140625" style="125" customWidth="1"/>
    <col min="10485" max="10486" width="5.85546875" style="125" customWidth="1"/>
    <col min="10487" max="10488" width="6.42578125" style="125" customWidth="1"/>
    <col min="10489" max="10489" width="5.85546875" style="125" customWidth="1"/>
    <col min="10490" max="10490" width="6.85546875" style="125" customWidth="1"/>
    <col min="10491" max="10492" width="8.42578125" style="125" customWidth="1"/>
    <col min="10493" max="10493" width="50.42578125" style="125" customWidth="1"/>
    <col min="10494" max="10503" width="4.42578125" style="125" customWidth="1"/>
    <col min="10504" max="10505" width="4.28515625" style="125" customWidth="1"/>
    <col min="10506" max="10693" width="4.28515625" style="125"/>
    <col min="10694" max="10694" width="5.85546875" style="125" customWidth="1"/>
    <col min="10695" max="10695" width="11.7109375" style="125" customWidth="1"/>
    <col min="10696" max="10702" width="6.42578125" style="125" customWidth="1"/>
    <col min="10703" max="10703" width="7.140625" style="125" customWidth="1"/>
    <col min="10704" max="10704" width="6.42578125" style="125" customWidth="1"/>
    <col min="10705" max="10705" width="5.7109375" style="125" customWidth="1"/>
    <col min="10706" max="10706" width="6.42578125" style="125" customWidth="1"/>
    <col min="10707" max="10707" width="5.85546875" style="125" customWidth="1"/>
    <col min="10708" max="10708" width="7" style="125" customWidth="1"/>
    <col min="10709" max="10709" width="6.7109375" style="125" customWidth="1"/>
    <col min="10710" max="10710" width="6.42578125" style="125" customWidth="1"/>
    <col min="10711" max="10713" width="8.140625" style="125" customWidth="1"/>
    <col min="10714" max="10720" width="10.42578125" style="125" customWidth="1"/>
    <col min="10721" max="10721" width="7" style="125" customWidth="1"/>
    <col min="10722" max="10722" width="6.85546875" style="125" customWidth="1"/>
    <col min="10723" max="10723" width="6.42578125" style="125" customWidth="1"/>
    <col min="10724" max="10724" width="6.85546875" style="125" customWidth="1"/>
    <col min="10725" max="10725" width="6.7109375" style="125" customWidth="1"/>
    <col min="10726" max="10726" width="6.42578125" style="125" customWidth="1"/>
    <col min="10727" max="10727" width="5.140625" style="125" customWidth="1"/>
    <col min="10728" max="10728" width="5.7109375" style="125" customWidth="1"/>
    <col min="10729" max="10729" width="5.42578125" style="125" customWidth="1"/>
    <col min="10730" max="10730" width="6.28515625" style="125" customWidth="1"/>
    <col min="10731" max="10731" width="5.140625" style="125" customWidth="1"/>
    <col min="10732" max="10734" width="7.42578125" style="125" customWidth="1"/>
    <col min="10735" max="10738" width="5.42578125" style="125" customWidth="1"/>
    <col min="10739" max="10739" width="7" style="125" customWidth="1"/>
    <col min="10740" max="10740" width="6.140625" style="125" customWidth="1"/>
    <col min="10741" max="10742" width="5.85546875" style="125" customWidth="1"/>
    <col min="10743" max="10744" width="6.42578125" style="125" customWidth="1"/>
    <col min="10745" max="10745" width="5.85546875" style="125" customWidth="1"/>
    <col min="10746" max="10746" width="6.85546875" style="125" customWidth="1"/>
    <col min="10747" max="10748" width="8.42578125" style="125" customWidth="1"/>
    <col min="10749" max="10749" width="50.42578125" style="125" customWidth="1"/>
    <col min="10750" max="10759" width="4.42578125" style="125" customWidth="1"/>
    <col min="10760" max="10761" width="4.28515625" style="125" customWidth="1"/>
    <col min="10762" max="10949" width="4.28515625" style="125"/>
    <col min="10950" max="10950" width="5.85546875" style="125" customWidth="1"/>
    <col min="10951" max="10951" width="11.7109375" style="125" customWidth="1"/>
    <col min="10952" max="10958" width="6.42578125" style="125" customWidth="1"/>
    <col min="10959" max="10959" width="7.140625" style="125" customWidth="1"/>
    <col min="10960" max="10960" width="6.42578125" style="125" customWidth="1"/>
    <col min="10961" max="10961" width="5.7109375" style="125" customWidth="1"/>
    <col min="10962" max="10962" width="6.42578125" style="125" customWidth="1"/>
    <col min="10963" max="10963" width="5.85546875" style="125" customWidth="1"/>
    <col min="10964" max="10964" width="7" style="125" customWidth="1"/>
    <col min="10965" max="10965" width="6.7109375" style="125" customWidth="1"/>
    <col min="10966" max="10966" width="6.42578125" style="125" customWidth="1"/>
    <col min="10967" max="10969" width="8.140625" style="125" customWidth="1"/>
    <col min="10970" max="10976" width="10.42578125" style="125" customWidth="1"/>
    <col min="10977" max="10977" width="7" style="125" customWidth="1"/>
    <col min="10978" max="10978" width="6.85546875" style="125" customWidth="1"/>
    <col min="10979" max="10979" width="6.42578125" style="125" customWidth="1"/>
    <col min="10980" max="10980" width="6.85546875" style="125" customWidth="1"/>
    <col min="10981" max="10981" width="6.7109375" style="125" customWidth="1"/>
    <col min="10982" max="10982" width="6.42578125" style="125" customWidth="1"/>
    <col min="10983" max="10983" width="5.140625" style="125" customWidth="1"/>
    <col min="10984" max="10984" width="5.7109375" style="125" customWidth="1"/>
    <col min="10985" max="10985" width="5.42578125" style="125" customWidth="1"/>
    <col min="10986" max="10986" width="6.28515625" style="125" customWidth="1"/>
    <col min="10987" max="10987" width="5.140625" style="125" customWidth="1"/>
    <col min="10988" max="10990" width="7.42578125" style="125" customWidth="1"/>
    <col min="10991" max="10994" width="5.42578125" style="125" customWidth="1"/>
    <col min="10995" max="10995" width="7" style="125" customWidth="1"/>
    <col min="10996" max="10996" width="6.140625" style="125" customWidth="1"/>
    <col min="10997" max="10998" width="5.85546875" style="125" customWidth="1"/>
    <col min="10999" max="11000" width="6.42578125" style="125" customWidth="1"/>
    <col min="11001" max="11001" width="5.85546875" style="125" customWidth="1"/>
    <col min="11002" max="11002" width="6.85546875" style="125" customWidth="1"/>
    <col min="11003" max="11004" width="8.42578125" style="125" customWidth="1"/>
    <col min="11005" max="11005" width="50.42578125" style="125" customWidth="1"/>
    <col min="11006" max="11015" width="4.42578125" style="125" customWidth="1"/>
    <col min="11016" max="11017" width="4.28515625" style="125" customWidth="1"/>
    <col min="11018" max="11205" width="4.28515625" style="125"/>
    <col min="11206" max="11206" width="5.85546875" style="125" customWidth="1"/>
    <col min="11207" max="11207" width="11.7109375" style="125" customWidth="1"/>
    <col min="11208" max="11214" width="6.42578125" style="125" customWidth="1"/>
    <col min="11215" max="11215" width="7.140625" style="125" customWidth="1"/>
    <col min="11216" max="11216" width="6.42578125" style="125" customWidth="1"/>
    <col min="11217" max="11217" width="5.7109375" style="125" customWidth="1"/>
    <col min="11218" max="11218" width="6.42578125" style="125" customWidth="1"/>
    <col min="11219" max="11219" width="5.85546875" style="125" customWidth="1"/>
    <col min="11220" max="11220" width="7" style="125" customWidth="1"/>
    <col min="11221" max="11221" width="6.7109375" style="125" customWidth="1"/>
    <col min="11222" max="11222" width="6.42578125" style="125" customWidth="1"/>
    <col min="11223" max="11225" width="8.140625" style="125" customWidth="1"/>
    <col min="11226" max="11232" width="10.42578125" style="125" customWidth="1"/>
    <col min="11233" max="11233" width="7" style="125" customWidth="1"/>
    <col min="11234" max="11234" width="6.85546875" style="125" customWidth="1"/>
    <col min="11235" max="11235" width="6.42578125" style="125" customWidth="1"/>
    <col min="11236" max="11236" width="6.85546875" style="125" customWidth="1"/>
    <col min="11237" max="11237" width="6.7109375" style="125" customWidth="1"/>
    <col min="11238" max="11238" width="6.42578125" style="125" customWidth="1"/>
    <col min="11239" max="11239" width="5.140625" style="125" customWidth="1"/>
    <col min="11240" max="11240" width="5.7109375" style="125" customWidth="1"/>
    <col min="11241" max="11241" width="5.42578125" style="125" customWidth="1"/>
    <col min="11242" max="11242" width="6.28515625" style="125" customWidth="1"/>
    <col min="11243" max="11243" width="5.140625" style="125" customWidth="1"/>
    <col min="11244" max="11246" width="7.42578125" style="125" customWidth="1"/>
    <col min="11247" max="11250" width="5.42578125" style="125" customWidth="1"/>
    <col min="11251" max="11251" width="7" style="125" customWidth="1"/>
    <col min="11252" max="11252" width="6.140625" style="125" customWidth="1"/>
    <col min="11253" max="11254" width="5.85546875" style="125" customWidth="1"/>
    <col min="11255" max="11256" width="6.42578125" style="125" customWidth="1"/>
    <col min="11257" max="11257" width="5.85546875" style="125" customWidth="1"/>
    <col min="11258" max="11258" width="6.85546875" style="125" customWidth="1"/>
    <col min="11259" max="11260" width="8.42578125" style="125" customWidth="1"/>
    <col min="11261" max="11261" width="50.42578125" style="125" customWidth="1"/>
    <col min="11262" max="11271" width="4.42578125" style="125" customWidth="1"/>
    <col min="11272" max="11273" width="4.28515625" style="125" customWidth="1"/>
    <col min="11274" max="11461" width="4.28515625" style="125"/>
    <col min="11462" max="11462" width="5.85546875" style="125" customWidth="1"/>
    <col min="11463" max="11463" width="11.7109375" style="125" customWidth="1"/>
    <col min="11464" max="11470" width="6.42578125" style="125" customWidth="1"/>
    <col min="11471" max="11471" width="7.140625" style="125" customWidth="1"/>
    <col min="11472" max="11472" width="6.42578125" style="125" customWidth="1"/>
    <col min="11473" max="11473" width="5.7109375" style="125" customWidth="1"/>
    <col min="11474" max="11474" width="6.42578125" style="125" customWidth="1"/>
    <col min="11475" max="11475" width="5.85546875" style="125" customWidth="1"/>
    <col min="11476" max="11476" width="7" style="125" customWidth="1"/>
    <col min="11477" max="11477" width="6.7109375" style="125" customWidth="1"/>
    <col min="11478" max="11478" width="6.42578125" style="125" customWidth="1"/>
    <col min="11479" max="11481" width="8.140625" style="125" customWidth="1"/>
    <col min="11482" max="11488" width="10.42578125" style="125" customWidth="1"/>
    <col min="11489" max="11489" width="7" style="125" customWidth="1"/>
    <col min="11490" max="11490" width="6.85546875" style="125" customWidth="1"/>
    <col min="11491" max="11491" width="6.42578125" style="125" customWidth="1"/>
    <col min="11492" max="11492" width="6.85546875" style="125" customWidth="1"/>
    <col min="11493" max="11493" width="6.7109375" style="125" customWidth="1"/>
    <col min="11494" max="11494" width="6.42578125" style="125" customWidth="1"/>
    <col min="11495" max="11495" width="5.140625" style="125" customWidth="1"/>
    <col min="11496" max="11496" width="5.7109375" style="125" customWidth="1"/>
    <col min="11497" max="11497" width="5.42578125" style="125" customWidth="1"/>
    <col min="11498" max="11498" width="6.28515625" style="125" customWidth="1"/>
    <col min="11499" max="11499" width="5.140625" style="125" customWidth="1"/>
    <col min="11500" max="11502" width="7.42578125" style="125" customWidth="1"/>
    <col min="11503" max="11506" width="5.42578125" style="125" customWidth="1"/>
    <col min="11507" max="11507" width="7" style="125" customWidth="1"/>
    <col min="11508" max="11508" width="6.140625" style="125" customWidth="1"/>
    <col min="11509" max="11510" width="5.85546875" style="125" customWidth="1"/>
    <col min="11511" max="11512" width="6.42578125" style="125" customWidth="1"/>
    <col min="11513" max="11513" width="5.85546875" style="125" customWidth="1"/>
    <col min="11514" max="11514" width="6.85546875" style="125" customWidth="1"/>
    <col min="11515" max="11516" width="8.42578125" style="125" customWidth="1"/>
    <col min="11517" max="11517" width="50.42578125" style="125" customWidth="1"/>
    <col min="11518" max="11527" width="4.42578125" style="125" customWidth="1"/>
    <col min="11528" max="11529" width="4.28515625" style="125" customWidth="1"/>
    <col min="11530" max="11717" width="4.28515625" style="125"/>
    <col min="11718" max="11718" width="5.85546875" style="125" customWidth="1"/>
    <col min="11719" max="11719" width="11.7109375" style="125" customWidth="1"/>
    <col min="11720" max="11726" width="6.42578125" style="125" customWidth="1"/>
    <col min="11727" max="11727" width="7.140625" style="125" customWidth="1"/>
    <col min="11728" max="11728" width="6.42578125" style="125" customWidth="1"/>
    <col min="11729" max="11729" width="5.7109375" style="125" customWidth="1"/>
    <col min="11730" max="11730" width="6.42578125" style="125" customWidth="1"/>
    <col min="11731" max="11731" width="5.85546875" style="125" customWidth="1"/>
    <col min="11732" max="11732" width="7" style="125" customWidth="1"/>
    <col min="11733" max="11733" width="6.7109375" style="125" customWidth="1"/>
    <col min="11734" max="11734" width="6.42578125" style="125" customWidth="1"/>
    <col min="11735" max="11737" width="8.140625" style="125" customWidth="1"/>
    <col min="11738" max="11744" width="10.42578125" style="125" customWidth="1"/>
    <col min="11745" max="11745" width="7" style="125" customWidth="1"/>
    <col min="11746" max="11746" width="6.85546875" style="125" customWidth="1"/>
    <col min="11747" max="11747" width="6.42578125" style="125" customWidth="1"/>
    <col min="11748" max="11748" width="6.85546875" style="125" customWidth="1"/>
    <col min="11749" max="11749" width="6.7109375" style="125" customWidth="1"/>
    <col min="11750" max="11750" width="6.42578125" style="125" customWidth="1"/>
    <col min="11751" max="11751" width="5.140625" style="125" customWidth="1"/>
    <col min="11752" max="11752" width="5.7109375" style="125" customWidth="1"/>
    <col min="11753" max="11753" width="5.42578125" style="125" customWidth="1"/>
    <col min="11754" max="11754" width="6.28515625" style="125" customWidth="1"/>
    <col min="11755" max="11755" width="5.140625" style="125" customWidth="1"/>
    <col min="11756" max="11758" width="7.42578125" style="125" customWidth="1"/>
    <col min="11759" max="11762" width="5.42578125" style="125" customWidth="1"/>
    <col min="11763" max="11763" width="7" style="125" customWidth="1"/>
    <col min="11764" max="11764" width="6.140625" style="125" customWidth="1"/>
    <col min="11765" max="11766" width="5.85546875" style="125" customWidth="1"/>
    <col min="11767" max="11768" width="6.42578125" style="125" customWidth="1"/>
    <col min="11769" max="11769" width="5.85546875" style="125" customWidth="1"/>
    <col min="11770" max="11770" width="6.85546875" style="125" customWidth="1"/>
    <col min="11771" max="11772" width="8.42578125" style="125" customWidth="1"/>
    <col min="11773" max="11773" width="50.42578125" style="125" customWidth="1"/>
    <col min="11774" max="11783" width="4.42578125" style="125" customWidth="1"/>
    <col min="11784" max="11785" width="4.28515625" style="125" customWidth="1"/>
    <col min="11786" max="11973" width="4.28515625" style="125"/>
    <col min="11974" max="11974" width="5.85546875" style="125" customWidth="1"/>
    <col min="11975" max="11975" width="11.7109375" style="125" customWidth="1"/>
    <col min="11976" max="11982" width="6.42578125" style="125" customWidth="1"/>
    <col min="11983" max="11983" width="7.140625" style="125" customWidth="1"/>
    <col min="11984" max="11984" width="6.42578125" style="125" customWidth="1"/>
    <col min="11985" max="11985" width="5.7109375" style="125" customWidth="1"/>
    <col min="11986" max="11986" width="6.42578125" style="125" customWidth="1"/>
    <col min="11987" max="11987" width="5.85546875" style="125" customWidth="1"/>
    <col min="11988" max="11988" width="7" style="125" customWidth="1"/>
    <col min="11989" max="11989" width="6.7109375" style="125" customWidth="1"/>
    <col min="11990" max="11990" width="6.42578125" style="125" customWidth="1"/>
    <col min="11991" max="11993" width="8.140625" style="125" customWidth="1"/>
    <col min="11994" max="12000" width="10.42578125" style="125" customWidth="1"/>
    <col min="12001" max="12001" width="7" style="125" customWidth="1"/>
    <col min="12002" max="12002" width="6.85546875" style="125" customWidth="1"/>
    <col min="12003" max="12003" width="6.42578125" style="125" customWidth="1"/>
    <col min="12004" max="12004" width="6.85546875" style="125" customWidth="1"/>
    <col min="12005" max="12005" width="6.7109375" style="125" customWidth="1"/>
    <col min="12006" max="12006" width="6.42578125" style="125" customWidth="1"/>
    <col min="12007" max="12007" width="5.140625" style="125" customWidth="1"/>
    <col min="12008" max="12008" width="5.7109375" style="125" customWidth="1"/>
    <col min="12009" max="12009" width="5.42578125" style="125" customWidth="1"/>
    <col min="12010" max="12010" width="6.28515625" style="125" customWidth="1"/>
    <col min="12011" max="12011" width="5.140625" style="125" customWidth="1"/>
    <col min="12012" max="12014" width="7.42578125" style="125" customWidth="1"/>
    <col min="12015" max="12018" width="5.42578125" style="125" customWidth="1"/>
    <col min="12019" max="12019" width="7" style="125" customWidth="1"/>
    <col min="12020" max="12020" width="6.140625" style="125" customWidth="1"/>
    <col min="12021" max="12022" width="5.85546875" style="125" customWidth="1"/>
    <col min="12023" max="12024" width="6.42578125" style="125" customWidth="1"/>
    <col min="12025" max="12025" width="5.85546875" style="125" customWidth="1"/>
    <col min="12026" max="12026" width="6.85546875" style="125" customWidth="1"/>
    <col min="12027" max="12028" width="8.42578125" style="125" customWidth="1"/>
    <col min="12029" max="12029" width="50.42578125" style="125" customWidth="1"/>
    <col min="12030" max="12039" width="4.42578125" style="125" customWidth="1"/>
    <col min="12040" max="12041" width="4.28515625" style="125" customWidth="1"/>
    <col min="12042" max="12229" width="4.28515625" style="125"/>
    <col min="12230" max="12230" width="5.85546875" style="125" customWidth="1"/>
    <col min="12231" max="12231" width="11.7109375" style="125" customWidth="1"/>
    <col min="12232" max="12238" width="6.42578125" style="125" customWidth="1"/>
    <col min="12239" max="12239" width="7.140625" style="125" customWidth="1"/>
    <col min="12240" max="12240" width="6.42578125" style="125" customWidth="1"/>
    <col min="12241" max="12241" width="5.7109375" style="125" customWidth="1"/>
    <col min="12242" max="12242" width="6.42578125" style="125" customWidth="1"/>
    <col min="12243" max="12243" width="5.85546875" style="125" customWidth="1"/>
    <col min="12244" max="12244" width="7" style="125" customWidth="1"/>
    <col min="12245" max="12245" width="6.7109375" style="125" customWidth="1"/>
    <col min="12246" max="12246" width="6.42578125" style="125" customWidth="1"/>
    <col min="12247" max="12249" width="8.140625" style="125" customWidth="1"/>
    <col min="12250" max="12256" width="10.42578125" style="125" customWidth="1"/>
    <col min="12257" max="12257" width="7" style="125" customWidth="1"/>
    <col min="12258" max="12258" width="6.85546875" style="125" customWidth="1"/>
    <col min="12259" max="12259" width="6.42578125" style="125" customWidth="1"/>
    <col min="12260" max="12260" width="6.85546875" style="125" customWidth="1"/>
    <col min="12261" max="12261" width="6.7109375" style="125" customWidth="1"/>
    <col min="12262" max="12262" width="6.42578125" style="125" customWidth="1"/>
    <col min="12263" max="12263" width="5.140625" style="125" customWidth="1"/>
    <col min="12264" max="12264" width="5.7109375" style="125" customWidth="1"/>
    <col min="12265" max="12265" width="5.42578125" style="125" customWidth="1"/>
    <col min="12266" max="12266" width="6.28515625" style="125" customWidth="1"/>
    <col min="12267" max="12267" width="5.140625" style="125" customWidth="1"/>
    <col min="12268" max="12270" width="7.42578125" style="125" customWidth="1"/>
    <col min="12271" max="12274" width="5.42578125" style="125" customWidth="1"/>
    <col min="12275" max="12275" width="7" style="125" customWidth="1"/>
    <col min="12276" max="12276" width="6.140625" style="125" customWidth="1"/>
    <col min="12277" max="12278" width="5.85546875" style="125" customWidth="1"/>
    <col min="12279" max="12280" width="6.42578125" style="125" customWidth="1"/>
    <col min="12281" max="12281" width="5.85546875" style="125" customWidth="1"/>
    <col min="12282" max="12282" width="6.85546875" style="125" customWidth="1"/>
    <col min="12283" max="12284" width="8.42578125" style="125" customWidth="1"/>
    <col min="12285" max="12285" width="50.42578125" style="125" customWidth="1"/>
    <col min="12286" max="12295" width="4.42578125" style="125" customWidth="1"/>
    <col min="12296" max="12297" width="4.28515625" style="125" customWidth="1"/>
    <col min="12298" max="12485" width="4.28515625" style="125"/>
    <col min="12486" max="12486" width="5.85546875" style="125" customWidth="1"/>
    <col min="12487" max="12487" width="11.7109375" style="125" customWidth="1"/>
    <col min="12488" max="12494" width="6.42578125" style="125" customWidth="1"/>
    <col min="12495" max="12495" width="7.140625" style="125" customWidth="1"/>
    <col min="12496" max="12496" width="6.42578125" style="125" customWidth="1"/>
    <col min="12497" max="12497" width="5.7109375" style="125" customWidth="1"/>
    <col min="12498" max="12498" width="6.42578125" style="125" customWidth="1"/>
    <col min="12499" max="12499" width="5.85546875" style="125" customWidth="1"/>
    <col min="12500" max="12500" width="7" style="125" customWidth="1"/>
    <col min="12501" max="12501" width="6.7109375" style="125" customWidth="1"/>
    <col min="12502" max="12502" width="6.42578125" style="125" customWidth="1"/>
    <col min="12503" max="12505" width="8.140625" style="125" customWidth="1"/>
    <col min="12506" max="12512" width="10.42578125" style="125" customWidth="1"/>
    <col min="12513" max="12513" width="7" style="125" customWidth="1"/>
    <col min="12514" max="12514" width="6.85546875" style="125" customWidth="1"/>
    <col min="12515" max="12515" width="6.42578125" style="125" customWidth="1"/>
    <col min="12516" max="12516" width="6.85546875" style="125" customWidth="1"/>
    <col min="12517" max="12517" width="6.7109375" style="125" customWidth="1"/>
    <col min="12518" max="12518" width="6.42578125" style="125" customWidth="1"/>
    <col min="12519" max="12519" width="5.140625" style="125" customWidth="1"/>
    <col min="12520" max="12520" width="5.7109375" style="125" customWidth="1"/>
    <col min="12521" max="12521" width="5.42578125" style="125" customWidth="1"/>
    <col min="12522" max="12522" width="6.28515625" style="125" customWidth="1"/>
    <col min="12523" max="12523" width="5.140625" style="125" customWidth="1"/>
    <col min="12524" max="12526" width="7.42578125" style="125" customWidth="1"/>
    <col min="12527" max="12530" width="5.42578125" style="125" customWidth="1"/>
    <col min="12531" max="12531" width="7" style="125" customWidth="1"/>
    <col min="12532" max="12532" width="6.140625" style="125" customWidth="1"/>
    <col min="12533" max="12534" width="5.85546875" style="125" customWidth="1"/>
    <col min="12535" max="12536" width="6.42578125" style="125" customWidth="1"/>
    <col min="12537" max="12537" width="5.85546875" style="125" customWidth="1"/>
    <col min="12538" max="12538" width="6.85546875" style="125" customWidth="1"/>
    <col min="12539" max="12540" width="8.42578125" style="125" customWidth="1"/>
    <col min="12541" max="12541" width="50.42578125" style="125" customWidth="1"/>
    <col min="12542" max="12551" width="4.42578125" style="125" customWidth="1"/>
    <col min="12552" max="12553" width="4.28515625" style="125" customWidth="1"/>
    <col min="12554" max="12741" width="4.28515625" style="125"/>
    <col min="12742" max="12742" width="5.85546875" style="125" customWidth="1"/>
    <col min="12743" max="12743" width="11.7109375" style="125" customWidth="1"/>
    <col min="12744" max="12750" width="6.42578125" style="125" customWidth="1"/>
    <col min="12751" max="12751" width="7.140625" style="125" customWidth="1"/>
    <col min="12752" max="12752" width="6.42578125" style="125" customWidth="1"/>
    <col min="12753" max="12753" width="5.7109375" style="125" customWidth="1"/>
    <col min="12754" max="12754" width="6.42578125" style="125" customWidth="1"/>
    <col min="12755" max="12755" width="5.85546875" style="125" customWidth="1"/>
    <col min="12756" max="12756" width="7" style="125" customWidth="1"/>
    <col min="12757" max="12757" width="6.7109375" style="125" customWidth="1"/>
    <col min="12758" max="12758" width="6.42578125" style="125" customWidth="1"/>
    <col min="12759" max="12761" width="8.140625" style="125" customWidth="1"/>
    <col min="12762" max="12768" width="10.42578125" style="125" customWidth="1"/>
    <col min="12769" max="12769" width="7" style="125" customWidth="1"/>
    <col min="12770" max="12770" width="6.85546875" style="125" customWidth="1"/>
    <col min="12771" max="12771" width="6.42578125" style="125" customWidth="1"/>
    <col min="12772" max="12772" width="6.85546875" style="125" customWidth="1"/>
    <col min="12773" max="12773" width="6.7109375" style="125" customWidth="1"/>
    <col min="12774" max="12774" width="6.42578125" style="125" customWidth="1"/>
    <col min="12775" max="12775" width="5.140625" style="125" customWidth="1"/>
    <col min="12776" max="12776" width="5.7109375" style="125" customWidth="1"/>
    <col min="12777" max="12777" width="5.42578125" style="125" customWidth="1"/>
    <col min="12778" max="12778" width="6.28515625" style="125" customWidth="1"/>
    <col min="12779" max="12779" width="5.140625" style="125" customWidth="1"/>
    <col min="12780" max="12782" width="7.42578125" style="125" customWidth="1"/>
    <col min="12783" max="12786" width="5.42578125" style="125" customWidth="1"/>
    <col min="12787" max="12787" width="7" style="125" customWidth="1"/>
    <col min="12788" max="12788" width="6.140625" style="125" customWidth="1"/>
    <col min="12789" max="12790" width="5.85546875" style="125" customWidth="1"/>
    <col min="12791" max="12792" width="6.42578125" style="125" customWidth="1"/>
    <col min="12793" max="12793" width="5.85546875" style="125" customWidth="1"/>
    <col min="12794" max="12794" width="6.85546875" style="125" customWidth="1"/>
    <col min="12795" max="12796" width="8.42578125" style="125" customWidth="1"/>
    <col min="12797" max="12797" width="50.42578125" style="125" customWidth="1"/>
    <col min="12798" max="12807" width="4.42578125" style="125" customWidth="1"/>
    <col min="12808" max="12809" width="4.28515625" style="125" customWidth="1"/>
    <col min="12810" max="12997" width="4.28515625" style="125"/>
    <col min="12998" max="12998" width="5.85546875" style="125" customWidth="1"/>
    <col min="12999" max="12999" width="11.7109375" style="125" customWidth="1"/>
    <col min="13000" max="13006" width="6.42578125" style="125" customWidth="1"/>
    <col min="13007" max="13007" width="7.140625" style="125" customWidth="1"/>
    <col min="13008" max="13008" width="6.42578125" style="125" customWidth="1"/>
    <col min="13009" max="13009" width="5.7109375" style="125" customWidth="1"/>
    <col min="13010" max="13010" width="6.42578125" style="125" customWidth="1"/>
    <col min="13011" max="13011" width="5.85546875" style="125" customWidth="1"/>
    <col min="13012" max="13012" width="7" style="125" customWidth="1"/>
    <col min="13013" max="13013" width="6.7109375" style="125" customWidth="1"/>
    <col min="13014" max="13014" width="6.42578125" style="125" customWidth="1"/>
    <col min="13015" max="13017" width="8.140625" style="125" customWidth="1"/>
    <col min="13018" max="13024" width="10.42578125" style="125" customWidth="1"/>
    <col min="13025" max="13025" width="7" style="125" customWidth="1"/>
    <col min="13026" max="13026" width="6.85546875" style="125" customWidth="1"/>
    <col min="13027" max="13027" width="6.42578125" style="125" customWidth="1"/>
    <col min="13028" max="13028" width="6.85546875" style="125" customWidth="1"/>
    <col min="13029" max="13029" width="6.7109375" style="125" customWidth="1"/>
    <col min="13030" max="13030" width="6.42578125" style="125" customWidth="1"/>
    <col min="13031" max="13031" width="5.140625" style="125" customWidth="1"/>
    <col min="13032" max="13032" width="5.7109375" style="125" customWidth="1"/>
    <col min="13033" max="13033" width="5.42578125" style="125" customWidth="1"/>
    <col min="13034" max="13034" width="6.28515625" style="125" customWidth="1"/>
    <col min="13035" max="13035" width="5.140625" style="125" customWidth="1"/>
    <col min="13036" max="13038" width="7.42578125" style="125" customWidth="1"/>
    <col min="13039" max="13042" width="5.42578125" style="125" customWidth="1"/>
    <col min="13043" max="13043" width="7" style="125" customWidth="1"/>
    <col min="13044" max="13044" width="6.140625" style="125" customWidth="1"/>
    <col min="13045" max="13046" width="5.85546875" style="125" customWidth="1"/>
    <col min="13047" max="13048" width="6.42578125" style="125" customWidth="1"/>
    <col min="13049" max="13049" width="5.85546875" style="125" customWidth="1"/>
    <col min="13050" max="13050" width="6.85546875" style="125" customWidth="1"/>
    <col min="13051" max="13052" width="8.42578125" style="125" customWidth="1"/>
    <col min="13053" max="13053" width="50.42578125" style="125" customWidth="1"/>
    <col min="13054" max="13063" width="4.42578125" style="125" customWidth="1"/>
    <col min="13064" max="13065" width="4.28515625" style="125" customWidth="1"/>
    <col min="13066" max="13253" width="4.28515625" style="125"/>
    <col min="13254" max="13254" width="5.85546875" style="125" customWidth="1"/>
    <col min="13255" max="13255" width="11.7109375" style="125" customWidth="1"/>
    <col min="13256" max="13262" width="6.42578125" style="125" customWidth="1"/>
    <col min="13263" max="13263" width="7.140625" style="125" customWidth="1"/>
    <col min="13264" max="13264" width="6.42578125" style="125" customWidth="1"/>
    <col min="13265" max="13265" width="5.7109375" style="125" customWidth="1"/>
    <col min="13266" max="13266" width="6.42578125" style="125" customWidth="1"/>
    <col min="13267" max="13267" width="5.85546875" style="125" customWidth="1"/>
    <col min="13268" max="13268" width="7" style="125" customWidth="1"/>
    <col min="13269" max="13269" width="6.7109375" style="125" customWidth="1"/>
    <col min="13270" max="13270" width="6.42578125" style="125" customWidth="1"/>
    <col min="13271" max="13273" width="8.140625" style="125" customWidth="1"/>
    <col min="13274" max="13280" width="10.42578125" style="125" customWidth="1"/>
    <col min="13281" max="13281" width="7" style="125" customWidth="1"/>
    <col min="13282" max="13282" width="6.85546875" style="125" customWidth="1"/>
    <col min="13283" max="13283" width="6.42578125" style="125" customWidth="1"/>
    <col min="13284" max="13284" width="6.85546875" style="125" customWidth="1"/>
    <col min="13285" max="13285" width="6.7109375" style="125" customWidth="1"/>
    <col min="13286" max="13286" width="6.42578125" style="125" customWidth="1"/>
    <col min="13287" max="13287" width="5.140625" style="125" customWidth="1"/>
    <col min="13288" max="13288" width="5.7109375" style="125" customWidth="1"/>
    <col min="13289" max="13289" width="5.42578125" style="125" customWidth="1"/>
    <col min="13290" max="13290" width="6.28515625" style="125" customWidth="1"/>
    <col min="13291" max="13291" width="5.140625" style="125" customWidth="1"/>
    <col min="13292" max="13294" width="7.42578125" style="125" customWidth="1"/>
    <col min="13295" max="13298" width="5.42578125" style="125" customWidth="1"/>
    <col min="13299" max="13299" width="7" style="125" customWidth="1"/>
    <col min="13300" max="13300" width="6.140625" style="125" customWidth="1"/>
    <col min="13301" max="13302" width="5.85546875" style="125" customWidth="1"/>
    <col min="13303" max="13304" width="6.42578125" style="125" customWidth="1"/>
    <col min="13305" max="13305" width="5.85546875" style="125" customWidth="1"/>
    <col min="13306" max="13306" width="6.85546875" style="125" customWidth="1"/>
    <col min="13307" max="13308" width="8.42578125" style="125" customWidth="1"/>
    <col min="13309" max="13309" width="50.42578125" style="125" customWidth="1"/>
    <col min="13310" max="13319" width="4.42578125" style="125" customWidth="1"/>
    <col min="13320" max="13321" width="4.28515625" style="125" customWidth="1"/>
    <col min="13322" max="13509" width="4.28515625" style="125"/>
    <col min="13510" max="13510" width="5.85546875" style="125" customWidth="1"/>
    <col min="13511" max="13511" width="11.7109375" style="125" customWidth="1"/>
    <col min="13512" max="13518" width="6.42578125" style="125" customWidth="1"/>
    <col min="13519" max="13519" width="7.140625" style="125" customWidth="1"/>
    <col min="13520" max="13520" width="6.42578125" style="125" customWidth="1"/>
    <col min="13521" max="13521" width="5.7109375" style="125" customWidth="1"/>
    <col min="13522" max="13522" width="6.42578125" style="125" customWidth="1"/>
    <col min="13523" max="13523" width="5.85546875" style="125" customWidth="1"/>
    <col min="13524" max="13524" width="7" style="125" customWidth="1"/>
    <col min="13525" max="13525" width="6.7109375" style="125" customWidth="1"/>
    <col min="13526" max="13526" width="6.42578125" style="125" customWidth="1"/>
    <col min="13527" max="13529" width="8.140625" style="125" customWidth="1"/>
    <col min="13530" max="13536" width="10.42578125" style="125" customWidth="1"/>
    <col min="13537" max="13537" width="7" style="125" customWidth="1"/>
    <col min="13538" max="13538" width="6.85546875" style="125" customWidth="1"/>
    <col min="13539" max="13539" width="6.42578125" style="125" customWidth="1"/>
    <col min="13540" max="13540" width="6.85546875" style="125" customWidth="1"/>
    <col min="13541" max="13541" width="6.7109375" style="125" customWidth="1"/>
    <col min="13542" max="13542" width="6.42578125" style="125" customWidth="1"/>
    <col min="13543" max="13543" width="5.140625" style="125" customWidth="1"/>
    <col min="13544" max="13544" width="5.7109375" style="125" customWidth="1"/>
    <col min="13545" max="13545" width="5.42578125" style="125" customWidth="1"/>
    <col min="13546" max="13546" width="6.28515625" style="125" customWidth="1"/>
    <col min="13547" max="13547" width="5.140625" style="125" customWidth="1"/>
    <col min="13548" max="13550" width="7.42578125" style="125" customWidth="1"/>
    <col min="13551" max="13554" width="5.42578125" style="125" customWidth="1"/>
    <col min="13555" max="13555" width="7" style="125" customWidth="1"/>
    <col min="13556" max="13556" width="6.140625" style="125" customWidth="1"/>
    <col min="13557" max="13558" width="5.85546875" style="125" customWidth="1"/>
    <col min="13559" max="13560" width="6.42578125" style="125" customWidth="1"/>
    <col min="13561" max="13561" width="5.85546875" style="125" customWidth="1"/>
    <col min="13562" max="13562" width="6.85546875" style="125" customWidth="1"/>
    <col min="13563" max="13564" width="8.42578125" style="125" customWidth="1"/>
    <col min="13565" max="13565" width="50.42578125" style="125" customWidth="1"/>
    <col min="13566" max="13575" width="4.42578125" style="125" customWidth="1"/>
    <col min="13576" max="13577" width="4.28515625" style="125" customWidth="1"/>
    <col min="13578" max="13765" width="4.28515625" style="125"/>
    <col min="13766" max="13766" width="5.85546875" style="125" customWidth="1"/>
    <col min="13767" max="13767" width="11.7109375" style="125" customWidth="1"/>
    <col min="13768" max="13774" width="6.42578125" style="125" customWidth="1"/>
    <col min="13775" max="13775" width="7.140625" style="125" customWidth="1"/>
    <col min="13776" max="13776" width="6.42578125" style="125" customWidth="1"/>
    <col min="13777" max="13777" width="5.7109375" style="125" customWidth="1"/>
    <col min="13778" max="13778" width="6.42578125" style="125" customWidth="1"/>
    <col min="13779" max="13779" width="5.85546875" style="125" customWidth="1"/>
    <col min="13780" max="13780" width="7" style="125" customWidth="1"/>
    <col min="13781" max="13781" width="6.7109375" style="125" customWidth="1"/>
    <col min="13782" max="13782" width="6.42578125" style="125" customWidth="1"/>
    <col min="13783" max="13785" width="8.140625" style="125" customWidth="1"/>
    <col min="13786" max="13792" width="10.42578125" style="125" customWidth="1"/>
    <col min="13793" max="13793" width="7" style="125" customWidth="1"/>
    <col min="13794" max="13794" width="6.85546875" style="125" customWidth="1"/>
    <col min="13795" max="13795" width="6.42578125" style="125" customWidth="1"/>
    <col min="13796" max="13796" width="6.85546875" style="125" customWidth="1"/>
    <col min="13797" max="13797" width="6.7109375" style="125" customWidth="1"/>
    <col min="13798" max="13798" width="6.42578125" style="125" customWidth="1"/>
    <col min="13799" max="13799" width="5.140625" style="125" customWidth="1"/>
    <col min="13800" max="13800" width="5.7109375" style="125" customWidth="1"/>
    <col min="13801" max="13801" width="5.42578125" style="125" customWidth="1"/>
    <col min="13802" max="13802" width="6.28515625" style="125" customWidth="1"/>
    <col min="13803" max="13803" width="5.140625" style="125" customWidth="1"/>
    <col min="13804" max="13806" width="7.42578125" style="125" customWidth="1"/>
    <col min="13807" max="13810" width="5.42578125" style="125" customWidth="1"/>
    <col min="13811" max="13811" width="7" style="125" customWidth="1"/>
    <col min="13812" max="13812" width="6.140625" style="125" customWidth="1"/>
    <col min="13813" max="13814" width="5.85546875" style="125" customWidth="1"/>
    <col min="13815" max="13816" width="6.42578125" style="125" customWidth="1"/>
    <col min="13817" max="13817" width="5.85546875" style="125" customWidth="1"/>
    <col min="13818" max="13818" width="6.85546875" style="125" customWidth="1"/>
    <col min="13819" max="13820" width="8.42578125" style="125" customWidth="1"/>
    <col min="13821" max="13821" width="50.42578125" style="125" customWidth="1"/>
    <col min="13822" max="13831" width="4.42578125" style="125" customWidth="1"/>
    <col min="13832" max="13833" width="4.28515625" style="125" customWidth="1"/>
    <col min="13834" max="14021" width="4.28515625" style="125"/>
    <col min="14022" max="14022" width="5.85546875" style="125" customWidth="1"/>
    <col min="14023" max="14023" width="11.7109375" style="125" customWidth="1"/>
    <col min="14024" max="14030" width="6.42578125" style="125" customWidth="1"/>
    <col min="14031" max="14031" width="7.140625" style="125" customWidth="1"/>
    <col min="14032" max="14032" width="6.42578125" style="125" customWidth="1"/>
    <col min="14033" max="14033" width="5.7109375" style="125" customWidth="1"/>
    <col min="14034" max="14034" width="6.42578125" style="125" customWidth="1"/>
    <col min="14035" max="14035" width="5.85546875" style="125" customWidth="1"/>
    <col min="14036" max="14036" width="7" style="125" customWidth="1"/>
    <col min="14037" max="14037" width="6.7109375" style="125" customWidth="1"/>
    <col min="14038" max="14038" width="6.42578125" style="125" customWidth="1"/>
    <col min="14039" max="14041" width="8.140625" style="125" customWidth="1"/>
    <col min="14042" max="14048" width="10.42578125" style="125" customWidth="1"/>
    <col min="14049" max="14049" width="7" style="125" customWidth="1"/>
    <col min="14050" max="14050" width="6.85546875" style="125" customWidth="1"/>
    <col min="14051" max="14051" width="6.42578125" style="125" customWidth="1"/>
    <col min="14052" max="14052" width="6.85546875" style="125" customWidth="1"/>
    <col min="14053" max="14053" width="6.7109375" style="125" customWidth="1"/>
    <col min="14054" max="14054" width="6.42578125" style="125" customWidth="1"/>
    <col min="14055" max="14055" width="5.140625" style="125" customWidth="1"/>
    <col min="14056" max="14056" width="5.7109375" style="125" customWidth="1"/>
    <col min="14057" max="14057" width="5.42578125" style="125" customWidth="1"/>
    <col min="14058" max="14058" width="6.28515625" style="125" customWidth="1"/>
    <col min="14059" max="14059" width="5.140625" style="125" customWidth="1"/>
    <col min="14060" max="14062" width="7.42578125" style="125" customWidth="1"/>
    <col min="14063" max="14066" width="5.42578125" style="125" customWidth="1"/>
    <col min="14067" max="14067" width="7" style="125" customWidth="1"/>
    <col min="14068" max="14068" width="6.140625" style="125" customWidth="1"/>
    <col min="14069" max="14070" width="5.85546875" style="125" customWidth="1"/>
    <col min="14071" max="14072" width="6.42578125" style="125" customWidth="1"/>
    <col min="14073" max="14073" width="5.85546875" style="125" customWidth="1"/>
    <col min="14074" max="14074" width="6.85546875" style="125" customWidth="1"/>
    <col min="14075" max="14076" width="8.42578125" style="125" customWidth="1"/>
    <col min="14077" max="14077" width="50.42578125" style="125" customWidth="1"/>
    <col min="14078" max="14087" width="4.42578125" style="125" customWidth="1"/>
    <col min="14088" max="14089" width="4.28515625" style="125" customWidth="1"/>
    <col min="14090" max="14277" width="4.28515625" style="125"/>
    <col min="14278" max="14278" width="5.85546875" style="125" customWidth="1"/>
    <col min="14279" max="14279" width="11.7109375" style="125" customWidth="1"/>
    <col min="14280" max="14286" width="6.42578125" style="125" customWidth="1"/>
    <col min="14287" max="14287" width="7.140625" style="125" customWidth="1"/>
    <col min="14288" max="14288" width="6.42578125" style="125" customWidth="1"/>
    <col min="14289" max="14289" width="5.7109375" style="125" customWidth="1"/>
    <col min="14290" max="14290" width="6.42578125" style="125" customWidth="1"/>
    <col min="14291" max="14291" width="5.85546875" style="125" customWidth="1"/>
    <col min="14292" max="14292" width="7" style="125" customWidth="1"/>
    <col min="14293" max="14293" width="6.7109375" style="125" customWidth="1"/>
    <col min="14294" max="14294" width="6.42578125" style="125" customWidth="1"/>
    <col min="14295" max="14297" width="8.140625" style="125" customWidth="1"/>
    <col min="14298" max="14304" width="10.42578125" style="125" customWidth="1"/>
    <col min="14305" max="14305" width="7" style="125" customWidth="1"/>
    <col min="14306" max="14306" width="6.85546875" style="125" customWidth="1"/>
    <col min="14307" max="14307" width="6.42578125" style="125" customWidth="1"/>
    <col min="14308" max="14308" width="6.85546875" style="125" customWidth="1"/>
    <col min="14309" max="14309" width="6.7109375" style="125" customWidth="1"/>
    <col min="14310" max="14310" width="6.42578125" style="125" customWidth="1"/>
    <col min="14311" max="14311" width="5.140625" style="125" customWidth="1"/>
    <col min="14312" max="14312" width="5.7109375" style="125" customWidth="1"/>
    <col min="14313" max="14313" width="5.42578125" style="125" customWidth="1"/>
    <col min="14314" max="14314" width="6.28515625" style="125" customWidth="1"/>
    <col min="14315" max="14315" width="5.140625" style="125" customWidth="1"/>
    <col min="14316" max="14318" width="7.42578125" style="125" customWidth="1"/>
    <col min="14319" max="14322" width="5.42578125" style="125" customWidth="1"/>
    <col min="14323" max="14323" width="7" style="125" customWidth="1"/>
    <col min="14324" max="14324" width="6.140625" style="125" customWidth="1"/>
    <col min="14325" max="14326" width="5.85546875" style="125" customWidth="1"/>
    <col min="14327" max="14328" width="6.42578125" style="125" customWidth="1"/>
    <col min="14329" max="14329" width="5.85546875" style="125" customWidth="1"/>
    <col min="14330" max="14330" width="6.85546875" style="125" customWidth="1"/>
    <col min="14331" max="14332" width="8.42578125" style="125" customWidth="1"/>
    <col min="14333" max="14333" width="50.42578125" style="125" customWidth="1"/>
    <col min="14334" max="14343" width="4.42578125" style="125" customWidth="1"/>
    <col min="14344" max="14345" width="4.28515625" style="125" customWidth="1"/>
    <col min="14346" max="14533" width="4.28515625" style="125"/>
    <col min="14534" max="14534" width="5.85546875" style="125" customWidth="1"/>
    <col min="14535" max="14535" width="11.7109375" style="125" customWidth="1"/>
    <col min="14536" max="14542" width="6.42578125" style="125" customWidth="1"/>
    <col min="14543" max="14543" width="7.140625" style="125" customWidth="1"/>
    <col min="14544" max="14544" width="6.42578125" style="125" customWidth="1"/>
    <col min="14545" max="14545" width="5.7109375" style="125" customWidth="1"/>
    <col min="14546" max="14546" width="6.42578125" style="125" customWidth="1"/>
    <col min="14547" max="14547" width="5.85546875" style="125" customWidth="1"/>
    <col min="14548" max="14548" width="7" style="125" customWidth="1"/>
    <col min="14549" max="14549" width="6.7109375" style="125" customWidth="1"/>
    <col min="14550" max="14550" width="6.42578125" style="125" customWidth="1"/>
    <col min="14551" max="14553" width="8.140625" style="125" customWidth="1"/>
    <col min="14554" max="14560" width="10.42578125" style="125" customWidth="1"/>
    <col min="14561" max="14561" width="7" style="125" customWidth="1"/>
    <col min="14562" max="14562" width="6.85546875" style="125" customWidth="1"/>
    <col min="14563" max="14563" width="6.42578125" style="125" customWidth="1"/>
    <col min="14564" max="14564" width="6.85546875" style="125" customWidth="1"/>
    <col min="14565" max="14565" width="6.7109375" style="125" customWidth="1"/>
    <col min="14566" max="14566" width="6.42578125" style="125" customWidth="1"/>
    <col min="14567" max="14567" width="5.140625" style="125" customWidth="1"/>
    <col min="14568" max="14568" width="5.7109375" style="125" customWidth="1"/>
    <col min="14569" max="14569" width="5.42578125" style="125" customWidth="1"/>
    <col min="14570" max="14570" width="6.28515625" style="125" customWidth="1"/>
    <col min="14571" max="14571" width="5.140625" style="125" customWidth="1"/>
    <col min="14572" max="14574" width="7.42578125" style="125" customWidth="1"/>
    <col min="14575" max="14578" width="5.42578125" style="125" customWidth="1"/>
    <col min="14579" max="14579" width="7" style="125" customWidth="1"/>
    <col min="14580" max="14580" width="6.140625" style="125" customWidth="1"/>
    <col min="14581" max="14582" width="5.85546875" style="125" customWidth="1"/>
    <col min="14583" max="14584" width="6.42578125" style="125" customWidth="1"/>
    <col min="14585" max="14585" width="5.85546875" style="125" customWidth="1"/>
    <col min="14586" max="14586" width="6.85546875" style="125" customWidth="1"/>
    <col min="14587" max="14588" width="8.42578125" style="125" customWidth="1"/>
    <col min="14589" max="14589" width="50.42578125" style="125" customWidth="1"/>
    <col min="14590" max="14599" width="4.42578125" style="125" customWidth="1"/>
    <col min="14600" max="14601" width="4.28515625" style="125" customWidth="1"/>
    <col min="14602" max="14789" width="4.28515625" style="125"/>
    <col min="14790" max="14790" width="5.85546875" style="125" customWidth="1"/>
    <col min="14791" max="14791" width="11.7109375" style="125" customWidth="1"/>
    <col min="14792" max="14798" width="6.42578125" style="125" customWidth="1"/>
    <col min="14799" max="14799" width="7.140625" style="125" customWidth="1"/>
    <col min="14800" max="14800" width="6.42578125" style="125" customWidth="1"/>
    <col min="14801" max="14801" width="5.7109375" style="125" customWidth="1"/>
    <col min="14802" max="14802" width="6.42578125" style="125" customWidth="1"/>
    <col min="14803" max="14803" width="5.85546875" style="125" customWidth="1"/>
    <col min="14804" max="14804" width="7" style="125" customWidth="1"/>
    <col min="14805" max="14805" width="6.7109375" style="125" customWidth="1"/>
    <col min="14806" max="14806" width="6.42578125" style="125" customWidth="1"/>
    <col min="14807" max="14809" width="8.140625" style="125" customWidth="1"/>
    <col min="14810" max="14816" width="10.42578125" style="125" customWidth="1"/>
    <col min="14817" max="14817" width="7" style="125" customWidth="1"/>
    <col min="14818" max="14818" width="6.85546875" style="125" customWidth="1"/>
    <col min="14819" max="14819" width="6.42578125" style="125" customWidth="1"/>
    <col min="14820" max="14820" width="6.85546875" style="125" customWidth="1"/>
    <col min="14821" max="14821" width="6.7109375" style="125" customWidth="1"/>
    <col min="14822" max="14822" width="6.42578125" style="125" customWidth="1"/>
    <col min="14823" max="14823" width="5.140625" style="125" customWidth="1"/>
    <col min="14824" max="14824" width="5.7109375" style="125" customWidth="1"/>
    <col min="14825" max="14825" width="5.42578125" style="125" customWidth="1"/>
    <col min="14826" max="14826" width="6.28515625" style="125" customWidth="1"/>
    <col min="14827" max="14827" width="5.140625" style="125" customWidth="1"/>
    <col min="14828" max="14830" width="7.42578125" style="125" customWidth="1"/>
    <col min="14831" max="14834" width="5.42578125" style="125" customWidth="1"/>
    <col min="14835" max="14835" width="7" style="125" customWidth="1"/>
    <col min="14836" max="14836" width="6.140625" style="125" customWidth="1"/>
    <col min="14837" max="14838" width="5.85546875" style="125" customWidth="1"/>
    <col min="14839" max="14840" width="6.42578125" style="125" customWidth="1"/>
    <col min="14841" max="14841" width="5.85546875" style="125" customWidth="1"/>
    <col min="14842" max="14842" width="6.85546875" style="125" customWidth="1"/>
    <col min="14843" max="14844" width="8.42578125" style="125" customWidth="1"/>
    <col min="14845" max="14845" width="50.42578125" style="125" customWidth="1"/>
    <col min="14846" max="14855" width="4.42578125" style="125" customWidth="1"/>
    <col min="14856" max="14857" width="4.28515625" style="125" customWidth="1"/>
    <col min="14858" max="15045" width="4.28515625" style="125"/>
    <col min="15046" max="15046" width="5.85546875" style="125" customWidth="1"/>
    <col min="15047" max="15047" width="11.7109375" style="125" customWidth="1"/>
    <col min="15048" max="15054" width="6.42578125" style="125" customWidth="1"/>
    <col min="15055" max="15055" width="7.140625" style="125" customWidth="1"/>
    <col min="15056" max="15056" width="6.42578125" style="125" customWidth="1"/>
    <col min="15057" max="15057" width="5.7109375" style="125" customWidth="1"/>
    <col min="15058" max="15058" width="6.42578125" style="125" customWidth="1"/>
    <col min="15059" max="15059" width="5.85546875" style="125" customWidth="1"/>
    <col min="15060" max="15060" width="7" style="125" customWidth="1"/>
    <col min="15061" max="15061" width="6.7109375" style="125" customWidth="1"/>
    <col min="15062" max="15062" width="6.42578125" style="125" customWidth="1"/>
    <col min="15063" max="15065" width="8.140625" style="125" customWidth="1"/>
    <col min="15066" max="15072" width="10.42578125" style="125" customWidth="1"/>
    <col min="15073" max="15073" width="7" style="125" customWidth="1"/>
    <col min="15074" max="15074" width="6.85546875" style="125" customWidth="1"/>
    <col min="15075" max="15075" width="6.42578125" style="125" customWidth="1"/>
    <col min="15076" max="15076" width="6.85546875" style="125" customWidth="1"/>
    <col min="15077" max="15077" width="6.7109375" style="125" customWidth="1"/>
    <col min="15078" max="15078" width="6.42578125" style="125" customWidth="1"/>
    <col min="15079" max="15079" width="5.140625" style="125" customWidth="1"/>
    <col min="15080" max="15080" width="5.7109375" style="125" customWidth="1"/>
    <col min="15081" max="15081" width="5.42578125" style="125" customWidth="1"/>
    <col min="15082" max="15082" width="6.28515625" style="125" customWidth="1"/>
    <col min="15083" max="15083" width="5.140625" style="125" customWidth="1"/>
    <col min="15084" max="15086" width="7.42578125" style="125" customWidth="1"/>
    <col min="15087" max="15090" width="5.42578125" style="125" customWidth="1"/>
    <col min="15091" max="15091" width="7" style="125" customWidth="1"/>
    <col min="15092" max="15092" width="6.140625" style="125" customWidth="1"/>
    <col min="15093" max="15094" width="5.85546875" style="125" customWidth="1"/>
    <col min="15095" max="15096" width="6.42578125" style="125" customWidth="1"/>
    <col min="15097" max="15097" width="5.85546875" style="125" customWidth="1"/>
    <col min="15098" max="15098" width="6.85546875" style="125" customWidth="1"/>
    <col min="15099" max="15100" width="8.42578125" style="125" customWidth="1"/>
    <col min="15101" max="15101" width="50.42578125" style="125" customWidth="1"/>
    <col min="15102" max="15111" width="4.42578125" style="125" customWidth="1"/>
    <col min="15112" max="15113" width="4.28515625" style="125" customWidth="1"/>
    <col min="15114" max="15301" width="4.28515625" style="125"/>
    <col min="15302" max="15302" width="5.85546875" style="125" customWidth="1"/>
    <col min="15303" max="15303" width="11.7109375" style="125" customWidth="1"/>
    <col min="15304" max="15310" width="6.42578125" style="125" customWidth="1"/>
    <col min="15311" max="15311" width="7.140625" style="125" customWidth="1"/>
    <col min="15312" max="15312" width="6.42578125" style="125" customWidth="1"/>
    <col min="15313" max="15313" width="5.7109375" style="125" customWidth="1"/>
    <col min="15314" max="15314" width="6.42578125" style="125" customWidth="1"/>
    <col min="15315" max="15315" width="5.85546875" style="125" customWidth="1"/>
    <col min="15316" max="15316" width="7" style="125" customWidth="1"/>
    <col min="15317" max="15317" width="6.7109375" style="125" customWidth="1"/>
    <col min="15318" max="15318" width="6.42578125" style="125" customWidth="1"/>
    <col min="15319" max="15321" width="8.140625" style="125" customWidth="1"/>
    <col min="15322" max="15328" width="10.42578125" style="125" customWidth="1"/>
    <col min="15329" max="15329" width="7" style="125" customWidth="1"/>
    <col min="15330" max="15330" width="6.85546875" style="125" customWidth="1"/>
    <col min="15331" max="15331" width="6.42578125" style="125" customWidth="1"/>
    <col min="15332" max="15332" width="6.85546875" style="125" customWidth="1"/>
    <col min="15333" max="15333" width="6.7109375" style="125" customWidth="1"/>
    <col min="15334" max="15334" width="6.42578125" style="125" customWidth="1"/>
    <col min="15335" max="15335" width="5.140625" style="125" customWidth="1"/>
    <col min="15336" max="15336" width="5.7109375" style="125" customWidth="1"/>
    <col min="15337" max="15337" width="5.42578125" style="125" customWidth="1"/>
    <col min="15338" max="15338" width="6.28515625" style="125" customWidth="1"/>
    <col min="15339" max="15339" width="5.140625" style="125" customWidth="1"/>
    <col min="15340" max="15342" width="7.42578125" style="125" customWidth="1"/>
    <col min="15343" max="15346" width="5.42578125" style="125" customWidth="1"/>
    <col min="15347" max="15347" width="7" style="125" customWidth="1"/>
    <col min="15348" max="15348" width="6.140625" style="125" customWidth="1"/>
    <col min="15349" max="15350" width="5.85546875" style="125" customWidth="1"/>
    <col min="15351" max="15352" width="6.42578125" style="125" customWidth="1"/>
    <col min="15353" max="15353" width="5.85546875" style="125" customWidth="1"/>
    <col min="15354" max="15354" width="6.85546875" style="125" customWidth="1"/>
    <col min="15355" max="15356" width="8.42578125" style="125" customWidth="1"/>
    <col min="15357" max="15357" width="50.42578125" style="125" customWidth="1"/>
    <col min="15358" max="15367" width="4.42578125" style="125" customWidth="1"/>
    <col min="15368" max="15369" width="4.28515625" style="125" customWidth="1"/>
    <col min="15370" max="15557" width="4.28515625" style="125"/>
    <col min="15558" max="15558" width="5.85546875" style="125" customWidth="1"/>
    <col min="15559" max="15559" width="11.7109375" style="125" customWidth="1"/>
    <col min="15560" max="15566" width="6.42578125" style="125" customWidth="1"/>
    <col min="15567" max="15567" width="7.140625" style="125" customWidth="1"/>
    <col min="15568" max="15568" width="6.42578125" style="125" customWidth="1"/>
    <col min="15569" max="15569" width="5.7109375" style="125" customWidth="1"/>
    <col min="15570" max="15570" width="6.42578125" style="125" customWidth="1"/>
    <col min="15571" max="15571" width="5.85546875" style="125" customWidth="1"/>
    <col min="15572" max="15572" width="7" style="125" customWidth="1"/>
    <col min="15573" max="15573" width="6.7109375" style="125" customWidth="1"/>
    <col min="15574" max="15574" width="6.42578125" style="125" customWidth="1"/>
    <col min="15575" max="15577" width="8.140625" style="125" customWidth="1"/>
    <col min="15578" max="15584" width="10.42578125" style="125" customWidth="1"/>
    <col min="15585" max="15585" width="7" style="125" customWidth="1"/>
    <col min="15586" max="15586" width="6.85546875" style="125" customWidth="1"/>
    <col min="15587" max="15587" width="6.42578125" style="125" customWidth="1"/>
    <col min="15588" max="15588" width="6.85546875" style="125" customWidth="1"/>
    <col min="15589" max="15589" width="6.7109375" style="125" customWidth="1"/>
    <col min="15590" max="15590" width="6.42578125" style="125" customWidth="1"/>
    <col min="15591" max="15591" width="5.140625" style="125" customWidth="1"/>
    <col min="15592" max="15592" width="5.7109375" style="125" customWidth="1"/>
    <col min="15593" max="15593" width="5.42578125" style="125" customWidth="1"/>
    <col min="15594" max="15594" width="6.28515625" style="125" customWidth="1"/>
    <col min="15595" max="15595" width="5.140625" style="125" customWidth="1"/>
    <col min="15596" max="15598" width="7.42578125" style="125" customWidth="1"/>
    <col min="15599" max="15602" width="5.42578125" style="125" customWidth="1"/>
    <col min="15603" max="15603" width="7" style="125" customWidth="1"/>
    <col min="15604" max="15604" width="6.140625" style="125" customWidth="1"/>
    <col min="15605" max="15606" width="5.85546875" style="125" customWidth="1"/>
    <col min="15607" max="15608" width="6.42578125" style="125" customWidth="1"/>
    <col min="15609" max="15609" width="5.85546875" style="125" customWidth="1"/>
    <col min="15610" max="15610" width="6.85546875" style="125" customWidth="1"/>
    <col min="15611" max="15612" width="8.42578125" style="125" customWidth="1"/>
    <col min="15613" max="15613" width="50.42578125" style="125" customWidth="1"/>
    <col min="15614" max="15623" width="4.42578125" style="125" customWidth="1"/>
    <col min="15624" max="15625" width="4.28515625" style="125" customWidth="1"/>
    <col min="15626" max="15813" width="4.28515625" style="125"/>
    <col min="15814" max="15814" width="5.85546875" style="125" customWidth="1"/>
    <col min="15815" max="15815" width="11.7109375" style="125" customWidth="1"/>
    <col min="15816" max="15822" width="6.42578125" style="125" customWidth="1"/>
    <col min="15823" max="15823" width="7.140625" style="125" customWidth="1"/>
    <col min="15824" max="15824" width="6.42578125" style="125" customWidth="1"/>
    <col min="15825" max="15825" width="5.7109375" style="125" customWidth="1"/>
    <col min="15826" max="15826" width="6.42578125" style="125" customWidth="1"/>
    <col min="15827" max="15827" width="5.85546875" style="125" customWidth="1"/>
    <col min="15828" max="15828" width="7" style="125" customWidth="1"/>
    <col min="15829" max="15829" width="6.7109375" style="125" customWidth="1"/>
    <col min="15830" max="15830" width="6.42578125" style="125" customWidth="1"/>
    <col min="15831" max="15833" width="8.140625" style="125" customWidth="1"/>
    <col min="15834" max="15840" width="10.42578125" style="125" customWidth="1"/>
    <col min="15841" max="15841" width="7" style="125" customWidth="1"/>
    <col min="15842" max="15842" width="6.85546875" style="125" customWidth="1"/>
    <col min="15843" max="15843" width="6.42578125" style="125" customWidth="1"/>
    <col min="15844" max="15844" width="6.85546875" style="125" customWidth="1"/>
    <col min="15845" max="15845" width="6.7109375" style="125" customWidth="1"/>
    <col min="15846" max="15846" width="6.42578125" style="125" customWidth="1"/>
    <col min="15847" max="15847" width="5.140625" style="125" customWidth="1"/>
    <col min="15848" max="15848" width="5.7109375" style="125" customWidth="1"/>
    <col min="15849" max="15849" width="5.42578125" style="125" customWidth="1"/>
    <col min="15850" max="15850" width="6.28515625" style="125" customWidth="1"/>
    <col min="15851" max="15851" width="5.140625" style="125" customWidth="1"/>
    <col min="15852" max="15854" width="7.42578125" style="125" customWidth="1"/>
    <col min="15855" max="15858" width="5.42578125" style="125" customWidth="1"/>
    <col min="15859" max="15859" width="7" style="125" customWidth="1"/>
    <col min="15860" max="15860" width="6.140625" style="125" customWidth="1"/>
    <col min="15861" max="15862" width="5.85546875" style="125" customWidth="1"/>
    <col min="15863" max="15864" width="6.42578125" style="125" customWidth="1"/>
    <col min="15865" max="15865" width="5.85546875" style="125" customWidth="1"/>
    <col min="15866" max="15866" width="6.85546875" style="125" customWidth="1"/>
    <col min="15867" max="15868" width="8.42578125" style="125" customWidth="1"/>
    <col min="15869" max="15869" width="50.42578125" style="125" customWidth="1"/>
    <col min="15870" max="15879" width="4.42578125" style="125" customWidth="1"/>
    <col min="15880" max="15881" width="4.28515625" style="125" customWidth="1"/>
    <col min="15882" max="16069" width="4.28515625" style="125"/>
    <col min="16070" max="16070" width="5.85546875" style="125" customWidth="1"/>
    <col min="16071" max="16071" width="11.7109375" style="125" customWidth="1"/>
    <col min="16072" max="16078" width="6.42578125" style="125" customWidth="1"/>
    <col min="16079" max="16079" width="7.140625" style="125" customWidth="1"/>
    <col min="16080" max="16080" width="6.42578125" style="125" customWidth="1"/>
    <col min="16081" max="16081" width="5.7109375" style="125" customWidth="1"/>
    <col min="16082" max="16082" width="6.42578125" style="125" customWidth="1"/>
    <col min="16083" max="16083" width="5.85546875" style="125" customWidth="1"/>
    <col min="16084" max="16084" width="7" style="125" customWidth="1"/>
    <col min="16085" max="16085" width="6.7109375" style="125" customWidth="1"/>
    <col min="16086" max="16086" width="6.42578125" style="125" customWidth="1"/>
    <col min="16087" max="16089" width="8.140625" style="125" customWidth="1"/>
    <col min="16090" max="16096" width="10.42578125" style="125" customWidth="1"/>
    <col min="16097" max="16097" width="7" style="125" customWidth="1"/>
    <col min="16098" max="16098" width="6.85546875" style="125" customWidth="1"/>
    <col min="16099" max="16099" width="6.42578125" style="125" customWidth="1"/>
    <col min="16100" max="16100" width="6.85546875" style="125" customWidth="1"/>
    <col min="16101" max="16101" width="6.7109375" style="125" customWidth="1"/>
    <col min="16102" max="16102" width="6.42578125" style="125" customWidth="1"/>
    <col min="16103" max="16103" width="5.140625" style="125" customWidth="1"/>
    <col min="16104" max="16104" width="5.7109375" style="125" customWidth="1"/>
    <col min="16105" max="16105" width="5.42578125" style="125" customWidth="1"/>
    <col min="16106" max="16106" width="6.28515625" style="125" customWidth="1"/>
    <col min="16107" max="16107" width="5.140625" style="125" customWidth="1"/>
    <col min="16108" max="16110" width="7.42578125" style="125" customWidth="1"/>
    <col min="16111" max="16114" width="5.42578125" style="125" customWidth="1"/>
    <col min="16115" max="16115" width="7" style="125" customWidth="1"/>
    <col min="16116" max="16116" width="6.140625" style="125" customWidth="1"/>
    <col min="16117" max="16118" width="5.85546875" style="125" customWidth="1"/>
    <col min="16119" max="16120" width="6.42578125" style="125" customWidth="1"/>
    <col min="16121" max="16121" width="5.85546875" style="125" customWidth="1"/>
    <col min="16122" max="16122" width="6.85546875" style="125" customWidth="1"/>
    <col min="16123" max="16124" width="8.42578125" style="125" customWidth="1"/>
    <col min="16125" max="16125" width="50.42578125" style="125" customWidth="1"/>
    <col min="16126" max="16135" width="4.42578125" style="125" customWidth="1"/>
    <col min="16136" max="16137" width="4.28515625" style="125" customWidth="1"/>
    <col min="16138" max="16384" width="4.28515625" style="125"/>
  </cols>
  <sheetData>
    <row r="1" spans="1:65" ht="15.75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738" t="s">
        <v>612</v>
      </c>
      <c r="S1" s="738"/>
      <c r="T1" s="738"/>
      <c r="Z1" s="739"/>
      <c r="AA1" s="739"/>
      <c r="AL1" s="740" t="s">
        <v>613</v>
      </c>
      <c r="AM1" s="740"/>
      <c r="AN1" s="740"/>
      <c r="AO1" s="313"/>
      <c r="AP1" s="313"/>
      <c r="AQ1" s="313"/>
      <c r="AR1" s="313"/>
      <c r="BB1" s="313"/>
      <c r="BC1" s="740" t="s">
        <v>613</v>
      </c>
      <c r="BD1" s="740"/>
      <c r="BE1" s="740"/>
      <c r="BF1" s="317"/>
    </row>
    <row r="2" spans="1:65" ht="14.25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303"/>
      <c r="X2" s="303"/>
      <c r="Y2" s="303"/>
    </row>
    <row r="3" spans="1:65" ht="14.25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303"/>
      <c r="X3" s="303"/>
      <c r="Y3" s="303"/>
    </row>
    <row r="4" spans="1:65" s="281" customFormat="1" ht="56.25" customHeight="1">
      <c r="B4" s="248"/>
      <c r="C4" s="248"/>
      <c r="D4" s="741" t="s">
        <v>826</v>
      </c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  <c r="P4" s="741"/>
      <c r="Q4" s="248"/>
      <c r="R4" s="248"/>
      <c r="S4" s="248"/>
      <c r="T4" s="248"/>
      <c r="U4" s="248"/>
      <c r="V4" s="248"/>
      <c r="W4" s="247"/>
      <c r="X4" s="247"/>
      <c r="Y4" s="247"/>
      <c r="BL4" s="522"/>
      <c r="BM4" s="522"/>
    </row>
    <row r="5" spans="1:65" ht="18">
      <c r="B5" s="285"/>
      <c r="C5" s="285"/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285"/>
      <c r="Q5" s="285"/>
      <c r="R5" s="285"/>
      <c r="S5" s="285"/>
      <c r="T5" s="285"/>
      <c r="U5" s="285"/>
      <c r="V5" s="285"/>
      <c r="W5" s="226"/>
      <c r="X5" s="226"/>
      <c r="Y5" s="226"/>
    </row>
    <row r="6" spans="1:65" ht="18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</row>
    <row r="7" spans="1:65" ht="20.25">
      <c r="A7" s="286"/>
      <c r="B7" s="286"/>
      <c r="C7" s="286"/>
      <c r="D7" s="286"/>
      <c r="E7" s="286"/>
      <c r="F7" s="286"/>
      <c r="G7" s="286"/>
      <c r="H7" s="286"/>
      <c r="I7" s="301"/>
      <c r="J7" s="301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</row>
    <row r="8" spans="1:65" s="80" customFormat="1" ht="0.75" customHeight="1">
      <c r="A8" s="711"/>
      <c r="B8" s="711"/>
      <c r="C8" s="288"/>
      <c r="D8" s="288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L8" s="462"/>
      <c r="BM8" s="462"/>
    </row>
    <row r="9" spans="1:65" s="80" customFormat="1" ht="12.75">
      <c r="A9" s="47"/>
      <c r="B9" s="2"/>
      <c r="C9" s="2"/>
      <c r="D9" s="2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L9" s="462"/>
      <c r="BM9" s="462"/>
    </row>
    <row r="10" spans="1:65" s="80" customFormat="1" ht="1.5" customHeight="1">
      <c r="A10" s="87"/>
      <c r="B10" s="693"/>
      <c r="C10" s="693"/>
      <c r="D10" s="693"/>
      <c r="E10" s="693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L10" s="462"/>
      <c r="BM10" s="462"/>
    </row>
    <row r="11" spans="1:65" s="80" customFormat="1" ht="12.75">
      <c r="A11" s="224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314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L11" s="462"/>
      <c r="BM11" s="462"/>
    </row>
    <row r="12" spans="1:65" s="80" customFormat="1" ht="12.75">
      <c r="A12" s="118"/>
      <c r="T12" s="15" t="s">
        <v>3</v>
      </c>
      <c r="U12" s="15"/>
      <c r="V12" s="15"/>
      <c r="W12" s="88"/>
      <c r="X12" s="88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315"/>
      <c r="AL12" s="315"/>
      <c r="AM12" s="315"/>
      <c r="AN12" s="13" t="s">
        <v>3</v>
      </c>
      <c r="AO12" s="13"/>
      <c r="AP12" s="13"/>
      <c r="AQ12" s="315"/>
      <c r="AR12" s="81"/>
      <c r="AS12" s="315"/>
      <c r="AT12" s="315"/>
      <c r="AU12" s="88"/>
      <c r="AV12" s="81"/>
      <c r="AW12" s="81"/>
      <c r="AX12" s="81"/>
      <c r="AY12" s="81"/>
      <c r="AZ12" s="81"/>
      <c r="BA12" s="81"/>
      <c r="BB12" s="81"/>
      <c r="BC12" s="81"/>
      <c r="BD12" s="81"/>
      <c r="BE12" s="13" t="s">
        <v>3</v>
      </c>
      <c r="BL12" s="462"/>
      <c r="BM12" s="462"/>
    </row>
    <row r="13" spans="1:65" s="80" customFormat="1" ht="12.75">
      <c r="A13" s="714" t="s">
        <v>614</v>
      </c>
      <c r="B13" s="714" t="s">
        <v>5</v>
      </c>
      <c r="C13" s="744" t="s">
        <v>113</v>
      </c>
      <c r="D13" s="290"/>
      <c r="E13" s="742"/>
      <c r="F13" s="742"/>
      <c r="G13" s="742"/>
      <c r="H13" s="742"/>
      <c r="I13" s="742"/>
      <c r="J13" s="742"/>
      <c r="K13" s="742"/>
      <c r="L13" s="742"/>
      <c r="M13" s="742"/>
      <c r="N13" s="743"/>
      <c r="O13" s="714" t="s">
        <v>615</v>
      </c>
      <c r="P13" s="714"/>
      <c r="Q13" s="714"/>
      <c r="R13" s="714"/>
      <c r="S13" s="714"/>
      <c r="T13" s="714"/>
      <c r="U13" s="714" t="s">
        <v>614</v>
      </c>
      <c r="V13" s="714" t="s">
        <v>5</v>
      </c>
      <c r="W13" s="744" t="s">
        <v>616</v>
      </c>
      <c r="X13" s="290"/>
      <c r="Y13" s="308"/>
      <c r="Z13" s="308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9"/>
      <c r="AO13" s="714" t="s">
        <v>614</v>
      </c>
      <c r="AP13" s="714" t="s">
        <v>5</v>
      </c>
      <c r="AQ13" s="715" t="s">
        <v>616</v>
      </c>
      <c r="AR13" s="748"/>
      <c r="AS13" s="748"/>
      <c r="AT13" s="748"/>
      <c r="AU13" s="748"/>
      <c r="AV13" s="748"/>
      <c r="AW13" s="748"/>
      <c r="AX13" s="748"/>
      <c r="AY13" s="748"/>
      <c r="AZ13" s="748"/>
      <c r="BA13" s="748"/>
      <c r="BB13" s="748"/>
      <c r="BC13" s="748"/>
      <c r="BD13" s="748"/>
      <c r="BE13" s="749"/>
      <c r="BL13" s="462"/>
      <c r="BM13" s="462"/>
    </row>
    <row r="14" spans="1:65" s="220" customFormat="1" ht="12.75">
      <c r="A14" s="714"/>
      <c r="B14" s="714"/>
      <c r="C14" s="719"/>
      <c r="D14" s="746" t="s">
        <v>117</v>
      </c>
      <c r="E14" s="714" t="s">
        <v>119</v>
      </c>
      <c r="F14" s="719" t="s">
        <v>16</v>
      </c>
      <c r="I14" s="744" t="s">
        <v>15</v>
      </c>
      <c r="K14" s="302"/>
      <c r="L14" s="744" t="s">
        <v>17</v>
      </c>
      <c r="O14" s="744" t="s">
        <v>617</v>
      </c>
      <c r="R14" s="715" t="s">
        <v>618</v>
      </c>
      <c r="S14" s="304"/>
      <c r="T14" s="305"/>
      <c r="U14" s="714"/>
      <c r="V14" s="714"/>
      <c r="W14" s="719"/>
      <c r="X14" s="746" t="s">
        <v>117</v>
      </c>
      <c r="Y14" s="714" t="s">
        <v>119</v>
      </c>
      <c r="Z14" s="744" t="s">
        <v>619</v>
      </c>
      <c r="AA14" s="304"/>
      <c r="AB14" s="309"/>
      <c r="AC14" s="744" t="s">
        <v>620</v>
      </c>
      <c r="AD14" s="304"/>
      <c r="AE14" s="304"/>
      <c r="AF14" s="744" t="s">
        <v>621</v>
      </c>
      <c r="AG14" s="304"/>
      <c r="AH14" s="304"/>
      <c r="AI14" s="744" t="s">
        <v>622</v>
      </c>
      <c r="AJ14" s="304"/>
      <c r="AK14" s="304"/>
      <c r="AL14" s="744" t="s">
        <v>623</v>
      </c>
      <c r="AM14" s="304"/>
      <c r="AN14" s="309"/>
      <c r="AO14" s="714"/>
      <c r="AP14" s="714"/>
      <c r="AQ14" s="715" t="s">
        <v>623</v>
      </c>
      <c r="AR14" s="748"/>
      <c r="AS14" s="748"/>
      <c r="AT14" s="748"/>
      <c r="AU14" s="748"/>
      <c r="AV14" s="749"/>
      <c r="AW14" s="744" t="s">
        <v>624</v>
      </c>
      <c r="AX14" s="304"/>
      <c r="AY14" s="304"/>
      <c r="AZ14" s="744" t="s">
        <v>14</v>
      </c>
      <c r="BA14" s="304"/>
      <c r="BB14" s="304"/>
      <c r="BC14" s="744" t="s">
        <v>625</v>
      </c>
      <c r="BD14" s="304"/>
      <c r="BE14" s="309"/>
      <c r="BL14" s="463"/>
      <c r="BM14" s="463"/>
    </row>
    <row r="15" spans="1:65" s="220" customFormat="1" ht="12.75">
      <c r="A15" s="714"/>
      <c r="B15" s="714"/>
      <c r="C15" s="719"/>
      <c r="D15" s="747"/>
      <c r="E15" s="714"/>
      <c r="F15" s="719"/>
      <c r="G15" s="714" t="s">
        <v>117</v>
      </c>
      <c r="H15" s="715" t="s">
        <v>119</v>
      </c>
      <c r="I15" s="719"/>
      <c r="J15" s="714" t="s">
        <v>117</v>
      </c>
      <c r="K15" s="714" t="s">
        <v>119</v>
      </c>
      <c r="L15" s="719"/>
      <c r="M15" s="714" t="s">
        <v>117</v>
      </c>
      <c r="N15" s="714" t="s">
        <v>119</v>
      </c>
      <c r="O15" s="719"/>
      <c r="P15" s="714" t="s">
        <v>117</v>
      </c>
      <c r="Q15" s="714" t="s">
        <v>119</v>
      </c>
      <c r="R15" s="715"/>
      <c r="S15" s="714" t="s">
        <v>117</v>
      </c>
      <c r="T15" s="714" t="s">
        <v>119</v>
      </c>
      <c r="U15" s="714"/>
      <c r="V15" s="714"/>
      <c r="W15" s="719"/>
      <c r="X15" s="747"/>
      <c r="Y15" s="714"/>
      <c r="Z15" s="719"/>
      <c r="AA15" s="714" t="s">
        <v>117</v>
      </c>
      <c r="AB15" s="714" t="s">
        <v>119</v>
      </c>
      <c r="AC15" s="719"/>
      <c r="AD15" s="714" t="s">
        <v>117</v>
      </c>
      <c r="AE15" s="714" t="s">
        <v>119</v>
      </c>
      <c r="AF15" s="719"/>
      <c r="AG15" s="714" t="s">
        <v>117</v>
      </c>
      <c r="AH15" s="715" t="s">
        <v>119</v>
      </c>
      <c r="AI15" s="719"/>
      <c r="AJ15" s="714" t="s">
        <v>117</v>
      </c>
      <c r="AK15" s="715" t="s">
        <v>119</v>
      </c>
      <c r="AL15" s="719"/>
      <c r="AM15" s="714" t="s">
        <v>117</v>
      </c>
      <c r="AN15" s="714" t="s">
        <v>119</v>
      </c>
      <c r="AO15" s="714"/>
      <c r="AP15" s="714"/>
      <c r="AQ15" s="744" t="s">
        <v>626</v>
      </c>
      <c r="AR15" s="304"/>
      <c r="AS15" s="304"/>
      <c r="AT15" s="744" t="s">
        <v>627</v>
      </c>
      <c r="AU15" s="304"/>
      <c r="AV15" s="304"/>
      <c r="AW15" s="719"/>
      <c r="AX15" s="714" t="s">
        <v>117</v>
      </c>
      <c r="AY15" s="714" t="s">
        <v>119</v>
      </c>
      <c r="AZ15" s="719"/>
      <c r="BA15" s="714" t="s">
        <v>117</v>
      </c>
      <c r="BB15" s="715" t="s">
        <v>119</v>
      </c>
      <c r="BC15" s="719"/>
      <c r="BD15" s="714" t="s">
        <v>117</v>
      </c>
      <c r="BE15" s="714" t="s">
        <v>119</v>
      </c>
      <c r="BL15" s="463"/>
      <c r="BM15" s="463"/>
    </row>
    <row r="16" spans="1:65" s="220" customFormat="1" ht="12.75">
      <c r="A16" s="714"/>
      <c r="B16" s="714"/>
      <c r="C16" s="745"/>
      <c r="D16" s="720"/>
      <c r="E16" s="714"/>
      <c r="F16" s="745"/>
      <c r="G16" s="714"/>
      <c r="H16" s="715"/>
      <c r="I16" s="745"/>
      <c r="J16" s="714"/>
      <c r="K16" s="714"/>
      <c r="L16" s="745"/>
      <c r="M16" s="714"/>
      <c r="N16" s="714"/>
      <c r="O16" s="745"/>
      <c r="P16" s="714"/>
      <c r="Q16" s="714"/>
      <c r="R16" s="714"/>
      <c r="S16" s="714"/>
      <c r="T16" s="714"/>
      <c r="U16" s="714"/>
      <c r="V16" s="714"/>
      <c r="W16" s="745"/>
      <c r="X16" s="720"/>
      <c r="Y16" s="714"/>
      <c r="Z16" s="745"/>
      <c r="AA16" s="714"/>
      <c r="AB16" s="714"/>
      <c r="AC16" s="745"/>
      <c r="AD16" s="714"/>
      <c r="AE16" s="714"/>
      <c r="AF16" s="745"/>
      <c r="AG16" s="714"/>
      <c r="AH16" s="715"/>
      <c r="AI16" s="745"/>
      <c r="AJ16" s="714"/>
      <c r="AK16" s="715"/>
      <c r="AL16" s="745"/>
      <c r="AM16" s="714"/>
      <c r="AN16" s="714"/>
      <c r="AO16" s="714"/>
      <c r="AP16" s="714"/>
      <c r="AQ16" s="745"/>
      <c r="AR16" s="289" t="s">
        <v>117</v>
      </c>
      <c r="AS16" s="291" t="s">
        <v>119</v>
      </c>
      <c r="AT16" s="745"/>
      <c r="AU16" s="289" t="s">
        <v>117</v>
      </c>
      <c r="AV16" s="291" t="s">
        <v>119</v>
      </c>
      <c r="AW16" s="745"/>
      <c r="AX16" s="714"/>
      <c r="AY16" s="714"/>
      <c r="AZ16" s="745"/>
      <c r="BA16" s="714"/>
      <c r="BB16" s="715"/>
      <c r="BC16" s="745"/>
      <c r="BD16" s="714"/>
      <c r="BE16" s="714"/>
      <c r="BL16" s="463"/>
      <c r="BM16" s="463"/>
    </row>
    <row r="17" spans="1:78" s="224" customFormat="1" ht="12.75">
      <c r="A17" s="291" t="s">
        <v>31</v>
      </c>
      <c r="B17" s="289" t="s">
        <v>32</v>
      </c>
      <c r="C17" s="292">
        <v>1</v>
      </c>
      <c r="D17" s="292">
        <v>2</v>
      </c>
      <c r="E17" s="292">
        <v>3</v>
      </c>
      <c r="F17" s="292">
        <v>4</v>
      </c>
      <c r="G17" s="292">
        <v>5</v>
      </c>
      <c r="H17" s="292">
        <v>6</v>
      </c>
      <c r="I17" s="292">
        <v>7</v>
      </c>
      <c r="J17" s="292">
        <v>8</v>
      </c>
      <c r="K17" s="292">
        <v>9</v>
      </c>
      <c r="L17" s="292">
        <v>10</v>
      </c>
      <c r="M17" s="292">
        <v>11</v>
      </c>
      <c r="N17" s="292">
        <v>12</v>
      </c>
      <c r="O17" s="292">
        <v>13</v>
      </c>
      <c r="P17" s="292">
        <v>14</v>
      </c>
      <c r="Q17" s="292">
        <v>15</v>
      </c>
      <c r="R17" s="292">
        <v>16</v>
      </c>
      <c r="S17" s="292">
        <v>17</v>
      </c>
      <c r="T17" s="292">
        <v>18</v>
      </c>
      <c r="U17" s="291" t="s">
        <v>31</v>
      </c>
      <c r="V17" s="289" t="s">
        <v>32</v>
      </c>
      <c r="W17" s="292">
        <v>19</v>
      </c>
      <c r="X17" s="292">
        <v>20</v>
      </c>
      <c r="Y17" s="292">
        <v>21</v>
      </c>
      <c r="Z17" s="292">
        <v>22</v>
      </c>
      <c r="AA17" s="292">
        <v>23</v>
      </c>
      <c r="AB17" s="292">
        <v>24</v>
      </c>
      <c r="AC17" s="292">
        <v>25</v>
      </c>
      <c r="AD17" s="292">
        <v>26</v>
      </c>
      <c r="AE17" s="292">
        <v>27</v>
      </c>
      <c r="AF17" s="292">
        <v>28</v>
      </c>
      <c r="AG17" s="292">
        <v>29</v>
      </c>
      <c r="AH17" s="292">
        <v>30</v>
      </c>
      <c r="AI17" s="292">
        <v>31</v>
      </c>
      <c r="AJ17" s="292">
        <v>32</v>
      </c>
      <c r="AK17" s="292">
        <v>33</v>
      </c>
      <c r="AL17" s="292">
        <v>34</v>
      </c>
      <c r="AM17" s="292">
        <v>35</v>
      </c>
      <c r="AN17" s="292">
        <v>36</v>
      </c>
      <c r="AO17" s="291" t="s">
        <v>31</v>
      </c>
      <c r="AP17" s="289" t="s">
        <v>32</v>
      </c>
      <c r="AQ17" s="292">
        <v>37</v>
      </c>
      <c r="AR17" s="292">
        <v>38</v>
      </c>
      <c r="AS17" s="292">
        <v>39</v>
      </c>
      <c r="AT17" s="292">
        <v>40</v>
      </c>
      <c r="AU17" s="292">
        <v>41</v>
      </c>
      <c r="AV17" s="292">
        <v>42</v>
      </c>
      <c r="AW17" s="292">
        <v>43</v>
      </c>
      <c r="AX17" s="292">
        <v>44</v>
      </c>
      <c r="AY17" s="292">
        <v>45</v>
      </c>
      <c r="AZ17" s="292">
        <v>46</v>
      </c>
      <c r="BA17" s="292">
        <v>47</v>
      </c>
      <c r="BB17" s="292">
        <v>48</v>
      </c>
      <c r="BC17" s="292">
        <v>49</v>
      </c>
      <c r="BD17" s="292">
        <v>50</v>
      </c>
      <c r="BE17" s="292">
        <v>51</v>
      </c>
      <c r="BL17" s="421"/>
      <c r="BM17" s="421"/>
    </row>
    <row r="18" spans="1:78" s="282" customFormat="1" ht="16.5" customHeight="1">
      <c r="A18" s="293" t="s">
        <v>628</v>
      </c>
      <c r="B18" s="294">
        <v>1</v>
      </c>
      <c r="C18" s="295">
        <v>38294</v>
      </c>
      <c r="D18" s="295">
        <v>24179</v>
      </c>
      <c r="E18" s="295">
        <v>14115</v>
      </c>
      <c r="F18" s="295">
        <v>4460</v>
      </c>
      <c r="G18" s="295">
        <v>2780</v>
      </c>
      <c r="H18" s="295">
        <v>1680</v>
      </c>
      <c r="I18" s="295">
        <v>33468</v>
      </c>
      <c r="J18" s="295">
        <v>21181</v>
      </c>
      <c r="K18" s="295">
        <v>12287</v>
      </c>
      <c r="L18" s="295">
        <v>366</v>
      </c>
      <c r="M18" s="295">
        <v>218</v>
      </c>
      <c r="N18" s="295">
        <v>148</v>
      </c>
      <c r="O18" s="295">
        <v>2125</v>
      </c>
      <c r="P18" s="295">
        <v>1344</v>
      </c>
      <c r="Q18" s="295">
        <v>781</v>
      </c>
      <c r="R18" s="295">
        <v>182</v>
      </c>
      <c r="S18" s="295">
        <v>108</v>
      </c>
      <c r="T18" s="295">
        <v>74</v>
      </c>
      <c r="U18" s="306" t="s">
        <v>628</v>
      </c>
      <c r="V18" s="295">
        <v>1</v>
      </c>
      <c r="W18" s="295">
        <v>638</v>
      </c>
      <c r="X18" s="295">
        <v>357</v>
      </c>
      <c r="Y18" s="295">
        <v>281</v>
      </c>
      <c r="Z18" s="295">
        <v>149</v>
      </c>
      <c r="AA18" s="295">
        <v>95</v>
      </c>
      <c r="AB18" s="295">
        <v>54</v>
      </c>
      <c r="AC18" s="295">
        <v>31</v>
      </c>
      <c r="AD18" s="295">
        <v>14</v>
      </c>
      <c r="AE18" s="295">
        <v>17</v>
      </c>
      <c r="AF18" s="295">
        <v>60</v>
      </c>
      <c r="AG18" s="295">
        <v>32</v>
      </c>
      <c r="AH18" s="295">
        <v>28</v>
      </c>
      <c r="AI18" s="295">
        <v>129</v>
      </c>
      <c r="AJ18" s="295">
        <v>78</v>
      </c>
      <c r="AK18" s="295">
        <v>51</v>
      </c>
      <c r="AL18" s="295">
        <v>119</v>
      </c>
      <c r="AM18" s="295">
        <v>72</v>
      </c>
      <c r="AN18" s="295">
        <v>47</v>
      </c>
      <c r="AO18" s="306" t="s">
        <v>628</v>
      </c>
      <c r="AP18" s="295">
        <v>1</v>
      </c>
      <c r="AQ18" s="295">
        <v>14</v>
      </c>
      <c r="AR18" s="295">
        <v>7</v>
      </c>
      <c r="AS18" s="295">
        <v>7</v>
      </c>
      <c r="AT18" s="295">
        <v>105</v>
      </c>
      <c r="AU18" s="295">
        <v>65</v>
      </c>
      <c r="AV18" s="295">
        <v>40</v>
      </c>
      <c r="AW18" s="295">
        <v>14</v>
      </c>
      <c r="AX18" s="295">
        <v>6</v>
      </c>
      <c r="AY18" s="295">
        <v>8</v>
      </c>
      <c r="AZ18" s="295">
        <v>91</v>
      </c>
      <c r="BA18" s="295">
        <v>44</v>
      </c>
      <c r="BB18" s="295">
        <v>47</v>
      </c>
      <c r="BC18" s="295">
        <v>45</v>
      </c>
      <c r="BD18" s="295">
        <v>16</v>
      </c>
      <c r="BE18" s="295">
        <v>29</v>
      </c>
      <c r="BG18" s="421">
        <f>+C18-D18-E18</f>
        <v>0</v>
      </c>
      <c r="BH18" s="421">
        <f>+C18-F18-I18-L18</f>
        <v>0</v>
      </c>
      <c r="BI18" s="421">
        <f>+F18-G18-H18</f>
        <v>0</v>
      </c>
      <c r="BJ18" s="421">
        <f>+I18-J18-K18</f>
        <v>0</v>
      </c>
      <c r="BK18" s="421">
        <f>+L18-M18-N18</f>
        <v>0</v>
      </c>
      <c r="BL18" s="421">
        <f>+O18-P18-Q18</f>
        <v>0</v>
      </c>
      <c r="BM18" s="421">
        <f>+R18-S18-T18</f>
        <v>0</v>
      </c>
      <c r="BN18" s="421">
        <f>+W18-X18-Y18</f>
        <v>0</v>
      </c>
      <c r="BO18" s="421">
        <f>+W18-Z18-AC18-AF18-AI18-AL18-AW18-AZ18-BC18</f>
        <v>0</v>
      </c>
      <c r="BP18" s="421">
        <f>+Z18-AA18-AB18</f>
        <v>0</v>
      </c>
      <c r="BQ18" s="421">
        <f>+AC18-AD18-AE18</f>
        <v>0</v>
      </c>
      <c r="BR18" s="421">
        <f>+AF18-AG18-AH18</f>
        <v>0</v>
      </c>
      <c r="BS18" s="421">
        <f>+AI18-AJ18-AK18</f>
        <v>0</v>
      </c>
      <c r="BT18" s="421">
        <f>+AL18-AM18-AN18</f>
        <v>0</v>
      </c>
      <c r="BU18" s="421">
        <f>+AL18-AQ18-AT18</f>
        <v>0</v>
      </c>
      <c r="BV18" s="421">
        <f>+AQ18-AR18-AS18</f>
        <v>0</v>
      </c>
      <c r="BW18" s="421">
        <f>+AT18-AU18-AV18</f>
        <v>0</v>
      </c>
      <c r="BX18" s="421">
        <f>+AW18-AX18-AY18</f>
        <v>0</v>
      </c>
      <c r="BY18" s="421">
        <f>+AZ18-BA18-BB18</f>
        <v>0</v>
      </c>
      <c r="BZ18" s="421">
        <f>+BC18-BD18-BE18</f>
        <v>0</v>
      </c>
    </row>
    <row r="19" spans="1:78" s="224" customFormat="1" ht="16.5" customHeight="1">
      <c r="A19" s="292" t="s">
        <v>629</v>
      </c>
      <c r="B19" s="292">
        <v>2</v>
      </c>
      <c r="C19" s="295">
        <v>1</v>
      </c>
      <c r="D19" s="295">
        <v>0</v>
      </c>
      <c r="E19" s="295">
        <v>1</v>
      </c>
      <c r="F19" s="295">
        <v>0</v>
      </c>
      <c r="G19" s="296">
        <v>0</v>
      </c>
      <c r="H19" s="296">
        <v>0</v>
      </c>
      <c r="I19" s="295">
        <v>1</v>
      </c>
      <c r="J19" s="292">
        <v>0</v>
      </c>
      <c r="K19" s="292">
        <v>1</v>
      </c>
      <c r="L19" s="295">
        <v>0</v>
      </c>
      <c r="M19" s="292">
        <v>0</v>
      </c>
      <c r="N19" s="292">
        <v>0</v>
      </c>
      <c r="O19" s="295">
        <v>1</v>
      </c>
      <c r="P19" s="294">
        <v>0</v>
      </c>
      <c r="Q19" s="294">
        <v>1</v>
      </c>
      <c r="R19" s="295">
        <v>0</v>
      </c>
      <c r="S19" s="294">
        <v>0</v>
      </c>
      <c r="T19" s="294">
        <v>0</v>
      </c>
      <c r="U19" s="292" t="s">
        <v>629</v>
      </c>
      <c r="V19" s="292">
        <v>2</v>
      </c>
      <c r="W19" s="295">
        <v>0</v>
      </c>
      <c r="X19" s="295">
        <v>0</v>
      </c>
      <c r="Y19" s="295">
        <v>0</v>
      </c>
      <c r="Z19" s="295">
        <v>0</v>
      </c>
      <c r="AA19" s="310">
        <v>0</v>
      </c>
      <c r="AB19" s="310">
        <v>0</v>
      </c>
      <c r="AC19" s="295">
        <v>0</v>
      </c>
      <c r="AD19" s="310">
        <v>0</v>
      </c>
      <c r="AE19" s="310">
        <v>0</v>
      </c>
      <c r="AF19" s="295">
        <v>0</v>
      </c>
      <c r="AG19" s="310">
        <v>0</v>
      </c>
      <c r="AH19" s="310">
        <v>0</v>
      </c>
      <c r="AI19" s="295">
        <v>0</v>
      </c>
      <c r="AJ19" s="310">
        <v>0</v>
      </c>
      <c r="AK19" s="310">
        <v>0</v>
      </c>
      <c r="AL19" s="316">
        <v>0</v>
      </c>
      <c r="AM19" s="316">
        <v>0</v>
      </c>
      <c r="AN19" s="316">
        <v>0</v>
      </c>
      <c r="AO19" s="292" t="s">
        <v>629</v>
      </c>
      <c r="AP19" s="292">
        <v>2</v>
      </c>
      <c r="AQ19" s="295">
        <v>0</v>
      </c>
      <c r="AR19" s="310">
        <v>0</v>
      </c>
      <c r="AS19" s="310">
        <v>0</v>
      </c>
      <c r="AT19" s="295">
        <v>0</v>
      </c>
      <c r="AU19" s="292">
        <v>0</v>
      </c>
      <c r="AV19" s="292">
        <v>0</v>
      </c>
      <c r="AW19" s="295">
        <v>0</v>
      </c>
      <c r="AX19" s="292">
        <v>0</v>
      </c>
      <c r="AY19" s="292">
        <v>0</v>
      </c>
      <c r="AZ19" s="295">
        <v>0</v>
      </c>
      <c r="BA19" s="292">
        <v>0</v>
      </c>
      <c r="BB19" s="292">
        <v>0</v>
      </c>
      <c r="BC19" s="295">
        <v>0</v>
      </c>
      <c r="BD19" s="292">
        <v>0</v>
      </c>
      <c r="BE19" s="292">
        <v>0</v>
      </c>
      <c r="BG19" s="421">
        <f t="shared" ref="BG19:BG47" si="0">+C19-D19-E19</f>
        <v>0</v>
      </c>
      <c r="BH19" s="421">
        <f t="shared" ref="BH19:BH47" si="1">+C19-F19-I19-L19</f>
        <v>0</v>
      </c>
      <c r="BI19" s="421">
        <f t="shared" ref="BI19:BI47" si="2">+F19-G19-H19</f>
        <v>0</v>
      </c>
      <c r="BJ19" s="421">
        <f t="shared" ref="BJ19:BJ47" si="3">+I19-J19-K19</f>
        <v>0</v>
      </c>
      <c r="BK19" s="421">
        <f t="shared" ref="BK19:BK47" si="4">+L19-M19-N19</f>
        <v>0</v>
      </c>
      <c r="BL19" s="421">
        <f t="shared" ref="BL19:BL23" si="5">+O19-P19-Q19</f>
        <v>0</v>
      </c>
      <c r="BM19" s="421">
        <f t="shared" ref="BM19:BM23" si="6">+R19-S19-T19</f>
        <v>0</v>
      </c>
      <c r="BN19" s="421">
        <f t="shared" ref="BN19:BN47" si="7">+W19-X19-Y19</f>
        <v>0</v>
      </c>
      <c r="BO19" s="421">
        <f t="shared" ref="BO19:BO47" si="8">+W19-Z19-AC19-AF19-AI19-AL19-AW19-AZ19-BC19</f>
        <v>0</v>
      </c>
      <c r="BP19" s="421">
        <f t="shared" ref="BP19:BP47" si="9">+Z19-AA19-AB19</f>
        <v>0</v>
      </c>
      <c r="BQ19" s="421">
        <f t="shared" ref="BQ19:BQ47" si="10">+AC19-AD19-AE19</f>
        <v>0</v>
      </c>
      <c r="BR19" s="421">
        <f t="shared" ref="BR19:BR47" si="11">+AF19-AG19-AH19</f>
        <v>0</v>
      </c>
      <c r="BS19" s="421">
        <f t="shared" ref="BS19:BS47" si="12">+AI19-AJ19-AK19</f>
        <v>0</v>
      </c>
      <c r="BT19" s="421">
        <f t="shared" ref="BT19:BT47" si="13">+AL19-AM19-AN19</f>
        <v>0</v>
      </c>
      <c r="BU19" s="421">
        <f t="shared" ref="BU19:BU47" si="14">+AL19-AQ19-AT19</f>
        <v>0</v>
      </c>
      <c r="BV19" s="421">
        <f t="shared" ref="BV19:BV47" si="15">+AQ19-AR19-AS19</f>
        <v>0</v>
      </c>
      <c r="BW19" s="421">
        <f t="shared" ref="BW19:BW47" si="16">+AT19-AU19-AV19</f>
        <v>0</v>
      </c>
      <c r="BX19" s="421">
        <f t="shared" ref="BX19:BX47" si="17">+AW19-AX19-AY19</f>
        <v>0</v>
      </c>
      <c r="BY19" s="421">
        <f t="shared" ref="BY19:BY47" si="18">+AZ19-BA19-BB19</f>
        <v>0</v>
      </c>
      <c r="BZ19" s="421">
        <f t="shared" ref="BZ19:BZ47" si="19">+BC19-BD19-BE19</f>
        <v>0</v>
      </c>
    </row>
    <row r="20" spans="1:78" s="224" customFormat="1" ht="16.5" customHeight="1">
      <c r="A20" s="292">
        <v>14</v>
      </c>
      <c r="B20" s="292">
        <v>3</v>
      </c>
      <c r="C20" s="295">
        <v>591</v>
      </c>
      <c r="D20" s="295">
        <v>378</v>
      </c>
      <c r="E20" s="295">
        <v>213</v>
      </c>
      <c r="F20" s="295">
        <v>1</v>
      </c>
      <c r="G20" s="296">
        <v>0</v>
      </c>
      <c r="H20" s="296">
        <v>1</v>
      </c>
      <c r="I20" s="295">
        <v>590</v>
      </c>
      <c r="J20" s="292">
        <v>378</v>
      </c>
      <c r="K20" s="292">
        <v>212</v>
      </c>
      <c r="L20" s="295">
        <v>0</v>
      </c>
      <c r="M20" s="292">
        <v>0</v>
      </c>
      <c r="N20" s="292">
        <v>0</v>
      </c>
      <c r="O20" s="295">
        <v>61</v>
      </c>
      <c r="P20" s="294">
        <v>41</v>
      </c>
      <c r="Q20" s="294">
        <v>20</v>
      </c>
      <c r="R20" s="295">
        <v>8</v>
      </c>
      <c r="S20" s="294">
        <v>4</v>
      </c>
      <c r="T20" s="294">
        <v>4</v>
      </c>
      <c r="U20" s="292">
        <v>14</v>
      </c>
      <c r="V20" s="292">
        <v>3</v>
      </c>
      <c r="W20" s="295">
        <v>10</v>
      </c>
      <c r="X20" s="295">
        <v>1</v>
      </c>
      <c r="Y20" s="295">
        <v>9</v>
      </c>
      <c r="Z20" s="295">
        <v>4</v>
      </c>
      <c r="AA20" s="310">
        <v>0</v>
      </c>
      <c r="AB20" s="310">
        <v>4</v>
      </c>
      <c r="AC20" s="295">
        <v>1</v>
      </c>
      <c r="AD20" s="310">
        <v>0</v>
      </c>
      <c r="AE20" s="310">
        <v>1</v>
      </c>
      <c r="AF20" s="295">
        <v>0</v>
      </c>
      <c r="AG20" s="310">
        <v>0</v>
      </c>
      <c r="AH20" s="310">
        <v>0</v>
      </c>
      <c r="AI20" s="295">
        <v>2</v>
      </c>
      <c r="AJ20" s="310">
        <v>1</v>
      </c>
      <c r="AK20" s="310">
        <v>1</v>
      </c>
      <c r="AL20" s="316">
        <v>1</v>
      </c>
      <c r="AM20" s="316">
        <v>0</v>
      </c>
      <c r="AN20" s="316">
        <v>1</v>
      </c>
      <c r="AO20" s="292">
        <v>14</v>
      </c>
      <c r="AP20" s="292">
        <v>3</v>
      </c>
      <c r="AQ20" s="295">
        <v>0</v>
      </c>
      <c r="AR20" s="310">
        <v>0</v>
      </c>
      <c r="AS20" s="310">
        <v>0</v>
      </c>
      <c r="AT20" s="295">
        <v>1</v>
      </c>
      <c r="AU20" s="292">
        <v>0</v>
      </c>
      <c r="AV20" s="292">
        <v>1</v>
      </c>
      <c r="AW20" s="295">
        <v>0</v>
      </c>
      <c r="AX20" s="292">
        <v>0</v>
      </c>
      <c r="AY20" s="292">
        <v>0</v>
      </c>
      <c r="AZ20" s="295">
        <v>0</v>
      </c>
      <c r="BA20" s="292">
        <v>0</v>
      </c>
      <c r="BB20" s="292">
        <v>0</v>
      </c>
      <c r="BC20" s="295">
        <v>2</v>
      </c>
      <c r="BD20" s="292">
        <v>0</v>
      </c>
      <c r="BE20" s="292">
        <v>2</v>
      </c>
      <c r="BG20" s="421">
        <f t="shared" si="0"/>
        <v>0</v>
      </c>
      <c r="BH20" s="421">
        <f t="shared" si="1"/>
        <v>0</v>
      </c>
      <c r="BI20" s="421">
        <f t="shared" si="2"/>
        <v>0</v>
      </c>
      <c r="BJ20" s="421">
        <f t="shared" si="3"/>
        <v>0</v>
      </c>
      <c r="BK20" s="421">
        <f t="shared" si="4"/>
        <v>0</v>
      </c>
      <c r="BL20" s="421">
        <f t="shared" si="5"/>
        <v>0</v>
      </c>
      <c r="BM20" s="421">
        <f t="shared" si="6"/>
        <v>0</v>
      </c>
      <c r="BN20" s="421">
        <f t="shared" si="7"/>
        <v>0</v>
      </c>
      <c r="BO20" s="421">
        <f t="shared" si="8"/>
        <v>0</v>
      </c>
      <c r="BP20" s="421">
        <f t="shared" si="9"/>
        <v>0</v>
      </c>
      <c r="BQ20" s="421">
        <f t="shared" si="10"/>
        <v>0</v>
      </c>
      <c r="BR20" s="421">
        <f t="shared" si="11"/>
        <v>0</v>
      </c>
      <c r="BS20" s="421">
        <f t="shared" si="12"/>
        <v>0</v>
      </c>
      <c r="BT20" s="421">
        <f t="shared" si="13"/>
        <v>0</v>
      </c>
      <c r="BU20" s="421">
        <f t="shared" si="14"/>
        <v>0</v>
      </c>
      <c r="BV20" s="421">
        <f t="shared" si="15"/>
        <v>0</v>
      </c>
      <c r="BW20" s="421">
        <f t="shared" si="16"/>
        <v>0</v>
      </c>
      <c r="BX20" s="421">
        <f t="shared" si="17"/>
        <v>0</v>
      </c>
      <c r="BY20" s="421">
        <f t="shared" si="18"/>
        <v>0</v>
      </c>
      <c r="BZ20" s="421">
        <f t="shared" si="19"/>
        <v>0</v>
      </c>
    </row>
    <row r="21" spans="1:78" s="224" customFormat="1" ht="16.5" customHeight="1">
      <c r="A21" s="292">
        <v>15</v>
      </c>
      <c r="B21" s="292">
        <v>4</v>
      </c>
      <c r="C21" s="295">
        <v>7871</v>
      </c>
      <c r="D21" s="295">
        <v>5524</v>
      </c>
      <c r="E21" s="295">
        <v>2347</v>
      </c>
      <c r="F21" s="295">
        <v>34</v>
      </c>
      <c r="G21" s="296">
        <v>19</v>
      </c>
      <c r="H21" s="296">
        <v>15</v>
      </c>
      <c r="I21" s="295">
        <v>7835</v>
      </c>
      <c r="J21" s="292">
        <v>5503</v>
      </c>
      <c r="K21" s="292">
        <v>2332</v>
      </c>
      <c r="L21" s="295">
        <v>2</v>
      </c>
      <c r="M21" s="292">
        <v>2</v>
      </c>
      <c r="N21" s="292">
        <v>0</v>
      </c>
      <c r="O21" s="295">
        <v>715</v>
      </c>
      <c r="P21" s="294">
        <v>459</v>
      </c>
      <c r="Q21" s="294">
        <v>256</v>
      </c>
      <c r="R21" s="295">
        <v>59</v>
      </c>
      <c r="S21" s="294">
        <v>40</v>
      </c>
      <c r="T21" s="294">
        <v>19</v>
      </c>
      <c r="U21" s="292">
        <v>15</v>
      </c>
      <c r="V21" s="292">
        <v>4</v>
      </c>
      <c r="W21" s="295">
        <v>67</v>
      </c>
      <c r="X21" s="295">
        <v>39</v>
      </c>
      <c r="Y21" s="295">
        <v>28</v>
      </c>
      <c r="Z21" s="295">
        <v>22</v>
      </c>
      <c r="AA21" s="310">
        <v>11</v>
      </c>
      <c r="AB21" s="310">
        <v>11</v>
      </c>
      <c r="AC21" s="295">
        <v>4</v>
      </c>
      <c r="AD21" s="310">
        <v>1</v>
      </c>
      <c r="AE21" s="311">
        <v>3</v>
      </c>
      <c r="AF21" s="295">
        <v>10</v>
      </c>
      <c r="AG21" s="310">
        <v>8</v>
      </c>
      <c r="AH21" s="310">
        <v>2</v>
      </c>
      <c r="AI21" s="295">
        <v>7</v>
      </c>
      <c r="AJ21" s="310">
        <v>4</v>
      </c>
      <c r="AK21" s="310">
        <v>3</v>
      </c>
      <c r="AL21" s="316">
        <v>11</v>
      </c>
      <c r="AM21" s="316">
        <v>7</v>
      </c>
      <c r="AN21" s="316">
        <v>4</v>
      </c>
      <c r="AO21" s="292">
        <v>15</v>
      </c>
      <c r="AP21" s="292">
        <v>4</v>
      </c>
      <c r="AQ21" s="295">
        <v>5</v>
      </c>
      <c r="AR21" s="310">
        <v>2</v>
      </c>
      <c r="AS21" s="310">
        <v>3</v>
      </c>
      <c r="AT21" s="295">
        <v>6</v>
      </c>
      <c r="AU21" s="292">
        <v>5</v>
      </c>
      <c r="AV21" s="292">
        <v>1</v>
      </c>
      <c r="AW21" s="295">
        <v>0</v>
      </c>
      <c r="AX21" s="292">
        <v>0</v>
      </c>
      <c r="AY21" s="292">
        <v>0</v>
      </c>
      <c r="AZ21" s="295">
        <v>9</v>
      </c>
      <c r="BA21" s="292">
        <v>7</v>
      </c>
      <c r="BB21" s="292">
        <v>2</v>
      </c>
      <c r="BC21" s="295">
        <v>4</v>
      </c>
      <c r="BD21" s="292">
        <v>1</v>
      </c>
      <c r="BE21" s="292">
        <v>3</v>
      </c>
      <c r="BG21" s="421">
        <f t="shared" si="0"/>
        <v>0</v>
      </c>
      <c r="BH21" s="421">
        <f t="shared" si="1"/>
        <v>0</v>
      </c>
      <c r="BI21" s="421">
        <f t="shared" si="2"/>
        <v>0</v>
      </c>
      <c r="BJ21" s="421">
        <f t="shared" si="3"/>
        <v>0</v>
      </c>
      <c r="BK21" s="421">
        <f t="shared" si="4"/>
        <v>0</v>
      </c>
      <c r="BL21" s="421">
        <f t="shared" si="5"/>
        <v>0</v>
      </c>
      <c r="BM21" s="421">
        <f t="shared" si="6"/>
        <v>0</v>
      </c>
      <c r="BN21" s="421">
        <f t="shared" si="7"/>
        <v>0</v>
      </c>
      <c r="BO21" s="421">
        <f t="shared" si="8"/>
        <v>0</v>
      </c>
      <c r="BP21" s="421">
        <f t="shared" si="9"/>
        <v>0</v>
      </c>
      <c r="BQ21" s="421">
        <f t="shared" si="10"/>
        <v>0</v>
      </c>
      <c r="BR21" s="421">
        <f t="shared" si="11"/>
        <v>0</v>
      </c>
      <c r="BS21" s="421">
        <f t="shared" si="12"/>
        <v>0</v>
      </c>
      <c r="BT21" s="421">
        <f t="shared" si="13"/>
        <v>0</v>
      </c>
      <c r="BU21" s="421">
        <f t="shared" si="14"/>
        <v>0</v>
      </c>
      <c r="BV21" s="421">
        <f t="shared" si="15"/>
        <v>0</v>
      </c>
      <c r="BW21" s="421">
        <f t="shared" si="16"/>
        <v>0</v>
      </c>
      <c r="BX21" s="421">
        <f t="shared" si="17"/>
        <v>0</v>
      </c>
      <c r="BY21" s="421">
        <f t="shared" si="18"/>
        <v>0</v>
      </c>
      <c r="BZ21" s="421">
        <f t="shared" si="19"/>
        <v>0</v>
      </c>
    </row>
    <row r="22" spans="1:78" s="224" customFormat="1" ht="16.5" customHeight="1">
      <c r="A22" s="292">
        <v>16</v>
      </c>
      <c r="B22" s="292">
        <v>5</v>
      </c>
      <c r="C22" s="295">
        <v>7126</v>
      </c>
      <c r="D22" s="295">
        <v>4872</v>
      </c>
      <c r="E22" s="295">
        <v>2254</v>
      </c>
      <c r="F22" s="295">
        <v>31</v>
      </c>
      <c r="G22" s="296">
        <v>20</v>
      </c>
      <c r="H22" s="296">
        <v>11</v>
      </c>
      <c r="I22" s="295">
        <v>7090</v>
      </c>
      <c r="J22" s="292">
        <v>4847</v>
      </c>
      <c r="K22" s="292">
        <v>2243</v>
      </c>
      <c r="L22" s="295">
        <v>5</v>
      </c>
      <c r="M22" s="292">
        <v>5</v>
      </c>
      <c r="N22" s="292">
        <v>0</v>
      </c>
      <c r="O22" s="295">
        <v>752</v>
      </c>
      <c r="P22" s="294">
        <v>468</v>
      </c>
      <c r="Q22" s="294">
        <v>284</v>
      </c>
      <c r="R22" s="295">
        <v>72</v>
      </c>
      <c r="S22" s="294">
        <v>35</v>
      </c>
      <c r="T22" s="294">
        <v>37</v>
      </c>
      <c r="U22" s="292">
        <v>16</v>
      </c>
      <c r="V22" s="292">
        <v>5</v>
      </c>
      <c r="W22" s="295">
        <v>106</v>
      </c>
      <c r="X22" s="295">
        <v>63</v>
      </c>
      <c r="Y22" s="295">
        <v>43</v>
      </c>
      <c r="Z22" s="295">
        <v>21</v>
      </c>
      <c r="AA22" s="310">
        <v>12</v>
      </c>
      <c r="AB22" s="310">
        <v>9</v>
      </c>
      <c r="AC22" s="295">
        <v>5</v>
      </c>
      <c r="AD22" s="310">
        <v>3</v>
      </c>
      <c r="AE22" s="310">
        <v>2</v>
      </c>
      <c r="AF22" s="295">
        <v>11</v>
      </c>
      <c r="AG22" s="310">
        <v>6</v>
      </c>
      <c r="AH22" s="310">
        <v>5</v>
      </c>
      <c r="AI22" s="295">
        <v>22</v>
      </c>
      <c r="AJ22" s="310">
        <v>15</v>
      </c>
      <c r="AK22" s="310">
        <v>7</v>
      </c>
      <c r="AL22" s="316">
        <v>14</v>
      </c>
      <c r="AM22" s="316">
        <v>8</v>
      </c>
      <c r="AN22" s="316">
        <v>6</v>
      </c>
      <c r="AO22" s="292">
        <v>16</v>
      </c>
      <c r="AP22" s="292">
        <v>5</v>
      </c>
      <c r="AQ22" s="295">
        <v>3</v>
      </c>
      <c r="AR22" s="310">
        <v>1</v>
      </c>
      <c r="AS22" s="310">
        <v>2</v>
      </c>
      <c r="AT22" s="295">
        <v>11</v>
      </c>
      <c r="AU22" s="292">
        <v>7</v>
      </c>
      <c r="AV22" s="292">
        <v>4</v>
      </c>
      <c r="AW22" s="295">
        <v>3</v>
      </c>
      <c r="AX22" s="292">
        <v>2</v>
      </c>
      <c r="AY22" s="292">
        <v>1</v>
      </c>
      <c r="AZ22" s="295">
        <v>19</v>
      </c>
      <c r="BA22" s="292">
        <v>13</v>
      </c>
      <c r="BB22" s="292">
        <v>6</v>
      </c>
      <c r="BC22" s="295">
        <v>11</v>
      </c>
      <c r="BD22" s="292">
        <v>4</v>
      </c>
      <c r="BE22" s="292">
        <v>7</v>
      </c>
      <c r="BG22" s="421">
        <f t="shared" si="0"/>
        <v>0</v>
      </c>
      <c r="BH22" s="421">
        <f t="shared" si="1"/>
        <v>0</v>
      </c>
      <c r="BI22" s="421">
        <f t="shared" si="2"/>
        <v>0</v>
      </c>
      <c r="BJ22" s="421">
        <f t="shared" si="3"/>
        <v>0</v>
      </c>
      <c r="BK22" s="421">
        <f t="shared" si="4"/>
        <v>0</v>
      </c>
      <c r="BL22" s="421">
        <f t="shared" si="5"/>
        <v>0</v>
      </c>
      <c r="BM22" s="421">
        <f t="shared" si="6"/>
        <v>0</v>
      </c>
      <c r="BN22" s="421">
        <f t="shared" si="7"/>
        <v>0</v>
      </c>
      <c r="BO22" s="421">
        <f t="shared" si="8"/>
        <v>0</v>
      </c>
      <c r="BP22" s="421">
        <f t="shared" si="9"/>
        <v>0</v>
      </c>
      <c r="BQ22" s="421">
        <f t="shared" si="10"/>
        <v>0</v>
      </c>
      <c r="BR22" s="421">
        <f t="shared" si="11"/>
        <v>0</v>
      </c>
      <c r="BS22" s="421">
        <f t="shared" si="12"/>
        <v>0</v>
      </c>
      <c r="BT22" s="421">
        <f t="shared" si="13"/>
        <v>0</v>
      </c>
      <c r="BU22" s="421">
        <f t="shared" si="14"/>
        <v>0</v>
      </c>
      <c r="BV22" s="421">
        <f t="shared" si="15"/>
        <v>0</v>
      </c>
      <c r="BW22" s="421">
        <f t="shared" si="16"/>
        <v>0</v>
      </c>
      <c r="BX22" s="421">
        <f t="shared" si="17"/>
        <v>0</v>
      </c>
      <c r="BY22" s="421">
        <f t="shared" si="18"/>
        <v>0</v>
      </c>
      <c r="BZ22" s="421">
        <f t="shared" si="19"/>
        <v>0</v>
      </c>
    </row>
    <row r="23" spans="1:78" s="224" customFormat="1" ht="16.5" customHeight="1">
      <c r="A23" s="292">
        <v>17</v>
      </c>
      <c r="B23" s="292">
        <v>6</v>
      </c>
      <c r="C23" s="295">
        <v>6062</v>
      </c>
      <c r="D23" s="295">
        <v>4041</v>
      </c>
      <c r="E23" s="295">
        <v>2021</v>
      </c>
      <c r="F23" s="295">
        <v>178</v>
      </c>
      <c r="G23" s="296">
        <v>103</v>
      </c>
      <c r="H23" s="296">
        <v>75</v>
      </c>
      <c r="I23" s="295">
        <v>5874</v>
      </c>
      <c r="J23" s="292">
        <v>3928</v>
      </c>
      <c r="K23" s="292">
        <v>1946</v>
      </c>
      <c r="L23" s="295">
        <v>10</v>
      </c>
      <c r="M23" s="292">
        <v>10</v>
      </c>
      <c r="N23" s="292">
        <v>0</v>
      </c>
      <c r="O23" s="295">
        <v>596</v>
      </c>
      <c r="P23" s="294">
        <v>376</v>
      </c>
      <c r="Q23" s="294">
        <v>220</v>
      </c>
      <c r="R23" s="295">
        <v>43</v>
      </c>
      <c r="S23" s="294">
        <v>29</v>
      </c>
      <c r="T23" s="294">
        <v>14</v>
      </c>
      <c r="U23" s="292">
        <v>17</v>
      </c>
      <c r="V23" s="292">
        <v>6</v>
      </c>
      <c r="W23" s="295">
        <v>66</v>
      </c>
      <c r="X23" s="295">
        <v>43</v>
      </c>
      <c r="Y23" s="295">
        <v>23</v>
      </c>
      <c r="Z23" s="295">
        <v>16</v>
      </c>
      <c r="AA23" s="310">
        <v>12</v>
      </c>
      <c r="AB23" s="310">
        <v>4</v>
      </c>
      <c r="AC23" s="295">
        <v>7</v>
      </c>
      <c r="AD23" s="310">
        <v>3</v>
      </c>
      <c r="AE23" s="310">
        <v>4</v>
      </c>
      <c r="AF23" s="295">
        <v>9</v>
      </c>
      <c r="AG23" s="310">
        <v>6</v>
      </c>
      <c r="AH23" s="310">
        <v>3</v>
      </c>
      <c r="AI23" s="295">
        <v>10</v>
      </c>
      <c r="AJ23" s="310">
        <v>5</v>
      </c>
      <c r="AK23" s="310">
        <v>5</v>
      </c>
      <c r="AL23" s="316">
        <v>12</v>
      </c>
      <c r="AM23" s="316">
        <v>10</v>
      </c>
      <c r="AN23" s="316">
        <v>2</v>
      </c>
      <c r="AO23" s="292">
        <v>17</v>
      </c>
      <c r="AP23" s="292">
        <v>6</v>
      </c>
      <c r="AQ23" s="295">
        <v>0</v>
      </c>
      <c r="AR23" s="310">
        <v>0</v>
      </c>
      <c r="AS23" s="310">
        <v>0</v>
      </c>
      <c r="AT23" s="295">
        <v>12</v>
      </c>
      <c r="AU23" s="292">
        <v>10</v>
      </c>
      <c r="AV23" s="292">
        <v>2</v>
      </c>
      <c r="AW23" s="295">
        <v>0</v>
      </c>
      <c r="AX23" s="292">
        <v>0</v>
      </c>
      <c r="AY23" s="292">
        <v>0</v>
      </c>
      <c r="AZ23" s="295">
        <v>6</v>
      </c>
      <c r="BA23" s="292">
        <v>4</v>
      </c>
      <c r="BB23" s="292">
        <v>2</v>
      </c>
      <c r="BC23" s="295">
        <v>6</v>
      </c>
      <c r="BD23" s="292">
        <v>3</v>
      </c>
      <c r="BE23" s="292">
        <v>3</v>
      </c>
      <c r="BG23" s="421">
        <f t="shared" si="0"/>
        <v>0</v>
      </c>
      <c r="BH23" s="421">
        <f t="shared" si="1"/>
        <v>0</v>
      </c>
      <c r="BI23" s="421">
        <f t="shared" si="2"/>
        <v>0</v>
      </c>
      <c r="BJ23" s="421">
        <f t="shared" si="3"/>
        <v>0</v>
      </c>
      <c r="BK23" s="421">
        <f t="shared" si="4"/>
        <v>0</v>
      </c>
      <c r="BL23" s="421">
        <f t="shared" si="5"/>
        <v>0</v>
      </c>
      <c r="BM23" s="421">
        <f t="shared" si="6"/>
        <v>0</v>
      </c>
      <c r="BN23" s="421">
        <f t="shared" si="7"/>
        <v>0</v>
      </c>
      <c r="BO23" s="421">
        <f t="shared" si="8"/>
        <v>0</v>
      </c>
      <c r="BP23" s="421">
        <f t="shared" si="9"/>
        <v>0</v>
      </c>
      <c r="BQ23" s="421">
        <f t="shared" si="10"/>
        <v>0</v>
      </c>
      <c r="BR23" s="421">
        <f t="shared" si="11"/>
        <v>0</v>
      </c>
      <c r="BS23" s="421">
        <f t="shared" si="12"/>
        <v>0</v>
      </c>
      <c r="BT23" s="421">
        <f t="shared" si="13"/>
        <v>0</v>
      </c>
      <c r="BU23" s="421">
        <f t="shared" si="14"/>
        <v>0</v>
      </c>
      <c r="BV23" s="421">
        <f t="shared" si="15"/>
        <v>0</v>
      </c>
      <c r="BW23" s="421">
        <f t="shared" si="16"/>
        <v>0</v>
      </c>
      <c r="BX23" s="421">
        <f t="shared" si="17"/>
        <v>0</v>
      </c>
      <c r="BY23" s="421">
        <f t="shared" si="18"/>
        <v>0</v>
      </c>
      <c r="BZ23" s="421">
        <f t="shared" si="19"/>
        <v>0</v>
      </c>
    </row>
    <row r="24" spans="1:78" s="224" customFormat="1" ht="16.5" customHeight="1">
      <c r="A24" s="292">
        <v>18</v>
      </c>
      <c r="B24" s="292">
        <v>7</v>
      </c>
      <c r="C24" s="295">
        <v>3048</v>
      </c>
      <c r="D24" s="295">
        <v>2039</v>
      </c>
      <c r="E24" s="295">
        <v>1009</v>
      </c>
      <c r="F24" s="295">
        <v>1009</v>
      </c>
      <c r="G24" s="296">
        <v>687</v>
      </c>
      <c r="H24" s="296">
        <v>322</v>
      </c>
      <c r="I24" s="295">
        <v>2033</v>
      </c>
      <c r="J24" s="292">
        <v>1348</v>
      </c>
      <c r="K24" s="292">
        <v>685</v>
      </c>
      <c r="L24" s="295">
        <v>6</v>
      </c>
      <c r="M24" s="292">
        <v>4</v>
      </c>
      <c r="N24" s="292">
        <v>2</v>
      </c>
      <c r="O24" s="292" t="s">
        <v>96</v>
      </c>
      <c r="P24" s="292" t="s">
        <v>96</v>
      </c>
      <c r="Q24" s="292" t="s">
        <v>96</v>
      </c>
      <c r="R24" s="292" t="s">
        <v>96</v>
      </c>
      <c r="S24" s="292" t="s">
        <v>96</v>
      </c>
      <c r="T24" s="292" t="s">
        <v>96</v>
      </c>
      <c r="U24" s="292">
        <v>18</v>
      </c>
      <c r="V24" s="292">
        <v>7</v>
      </c>
      <c r="W24" s="295">
        <v>47</v>
      </c>
      <c r="X24" s="295">
        <v>29</v>
      </c>
      <c r="Y24" s="295">
        <v>18</v>
      </c>
      <c r="Z24" s="295">
        <v>8</v>
      </c>
      <c r="AA24" s="310">
        <v>7</v>
      </c>
      <c r="AB24" s="310">
        <v>1</v>
      </c>
      <c r="AC24" s="295">
        <v>6</v>
      </c>
      <c r="AD24" s="310">
        <v>4</v>
      </c>
      <c r="AE24" s="310">
        <v>2</v>
      </c>
      <c r="AF24" s="295">
        <v>4</v>
      </c>
      <c r="AG24" s="310">
        <v>2</v>
      </c>
      <c r="AH24" s="310">
        <v>2</v>
      </c>
      <c r="AI24" s="295">
        <v>8</v>
      </c>
      <c r="AJ24" s="310">
        <v>6</v>
      </c>
      <c r="AK24" s="310">
        <v>2</v>
      </c>
      <c r="AL24" s="316">
        <v>10</v>
      </c>
      <c r="AM24" s="316">
        <v>6</v>
      </c>
      <c r="AN24" s="316">
        <v>4</v>
      </c>
      <c r="AO24" s="292">
        <v>18</v>
      </c>
      <c r="AP24" s="292">
        <v>7</v>
      </c>
      <c r="AQ24" s="295">
        <v>2</v>
      </c>
      <c r="AR24" s="310">
        <v>2</v>
      </c>
      <c r="AS24" s="310">
        <v>0</v>
      </c>
      <c r="AT24" s="295">
        <v>8</v>
      </c>
      <c r="AU24" s="292">
        <v>4</v>
      </c>
      <c r="AV24" s="292">
        <v>4</v>
      </c>
      <c r="AW24" s="295">
        <v>3</v>
      </c>
      <c r="AX24" s="292">
        <v>0</v>
      </c>
      <c r="AY24" s="292">
        <v>3</v>
      </c>
      <c r="AZ24" s="295">
        <v>4</v>
      </c>
      <c r="BA24" s="292">
        <v>2</v>
      </c>
      <c r="BB24" s="292">
        <v>2</v>
      </c>
      <c r="BC24" s="295">
        <v>4</v>
      </c>
      <c r="BD24" s="292">
        <v>2</v>
      </c>
      <c r="BE24" s="292">
        <v>2</v>
      </c>
      <c r="BG24" s="421">
        <f t="shared" si="0"/>
        <v>0</v>
      </c>
      <c r="BH24" s="421">
        <f t="shared" si="1"/>
        <v>0</v>
      </c>
      <c r="BI24" s="421">
        <f t="shared" si="2"/>
        <v>0</v>
      </c>
      <c r="BJ24" s="421">
        <f t="shared" si="3"/>
        <v>0</v>
      </c>
      <c r="BK24" s="421">
        <f t="shared" si="4"/>
        <v>0</v>
      </c>
      <c r="BL24" s="421"/>
      <c r="BM24" s="421"/>
      <c r="BN24" s="421">
        <f t="shared" si="7"/>
        <v>0</v>
      </c>
      <c r="BO24" s="421">
        <f t="shared" si="8"/>
        <v>0</v>
      </c>
      <c r="BP24" s="421">
        <f t="shared" si="9"/>
        <v>0</v>
      </c>
      <c r="BQ24" s="421">
        <f t="shared" si="10"/>
        <v>0</v>
      </c>
      <c r="BR24" s="421">
        <f t="shared" si="11"/>
        <v>0</v>
      </c>
      <c r="BS24" s="421">
        <f t="shared" si="12"/>
        <v>0</v>
      </c>
      <c r="BT24" s="421">
        <f t="shared" si="13"/>
        <v>0</v>
      </c>
      <c r="BU24" s="421">
        <f t="shared" si="14"/>
        <v>0</v>
      </c>
      <c r="BV24" s="421">
        <f t="shared" si="15"/>
        <v>0</v>
      </c>
      <c r="BW24" s="421">
        <f t="shared" si="16"/>
        <v>0</v>
      </c>
      <c r="BX24" s="421">
        <f t="shared" si="17"/>
        <v>0</v>
      </c>
      <c r="BY24" s="421">
        <f t="shared" si="18"/>
        <v>0</v>
      </c>
      <c r="BZ24" s="421">
        <f t="shared" si="19"/>
        <v>0</v>
      </c>
    </row>
    <row r="25" spans="1:78" s="224" customFormat="1" ht="16.5" customHeight="1">
      <c r="A25" s="292">
        <v>19</v>
      </c>
      <c r="B25" s="292">
        <v>8</v>
      </c>
      <c r="C25" s="295">
        <v>1377</v>
      </c>
      <c r="D25" s="295">
        <v>877</v>
      </c>
      <c r="E25" s="295">
        <v>500</v>
      </c>
      <c r="F25" s="295">
        <v>585</v>
      </c>
      <c r="G25" s="296">
        <v>385</v>
      </c>
      <c r="H25" s="296">
        <v>200</v>
      </c>
      <c r="I25" s="295">
        <v>790</v>
      </c>
      <c r="J25" s="292">
        <v>491</v>
      </c>
      <c r="K25" s="292">
        <v>299</v>
      </c>
      <c r="L25" s="295">
        <v>2</v>
      </c>
      <c r="M25" s="292">
        <v>1</v>
      </c>
      <c r="N25" s="292">
        <v>1</v>
      </c>
      <c r="O25" s="292" t="s">
        <v>96</v>
      </c>
      <c r="P25" s="292" t="s">
        <v>96</v>
      </c>
      <c r="Q25" s="292" t="s">
        <v>96</v>
      </c>
      <c r="R25" s="292" t="s">
        <v>96</v>
      </c>
      <c r="S25" s="292" t="s">
        <v>96</v>
      </c>
      <c r="T25" s="292" t="s">
        <v>96</v>
      </c>
      <c r="U25" s="292">
        <v>19</v>
      </c>
      <c r="V25" s="292">
        <v>8</v>
      </c>
      <c r="W25" s="295">
        <v>32</v>
      </c>
      <c r="X25" s="295">
        <v>16</v>
      </c>
      <c r="Y25" s="295">
        <v>16</v>
      </c>
      <c r="Z25" s="295">
        <v>5</v>
      </c>
      <c r="AA25" s="310">
        <v>4</v>
      </c>
      <c r="AB25" s="310">
        <v>1</v>
      </c>
      <c r="AC25" s="295">
        <v>1</v>
      </c>
      <c r="AD25" s="310">
        <v>1</v>
      </c>
      <c r="AE25" s="310">
        <v>0</v>
      </c>
      <c r="AF25" s="295">
        <v>5</v>
      </c>
      <c r="AG25" s="310">
        <v>2</v>
      </c>
      <c r="AH25" s="310">
        <v>3</v>
      </c>
      <c r="AI25" s="295">
        <v>8</v>
      </c>
      <c r="AJ25" s="310">
        <v>3</v>
      </c>
      <c r="AK25" s="310">
        <v>5</v>
      </c>
      <c r="AL25" s="316">
        <v>9</v>
      </c>
      <c r="AM25" s="316">
        <v>5</v>
      </c>
      <c r="AN25" s="316">
        <v>4</v>
      </c>
      <c r="AO25" s="292">
        <v>19</v>
      </c>
      <c r="AP25" s="292">
        <v>8</v>
      </c>
      <c r="AQ25" s="295">
        <v>0</v>
      </c>
      <c r="AR25" s="310">
        <v>0</v>
      </c>
      <c r="AS25" s="310">
        <v>0</v>
      </c>
      <c r="AT25" s="295">
        <v>9</v>
      </c>
      <c r="AU25" s="292">
        <v>5</v>
      </c>
      <c r="AV25" s="292">
        <v>4</v>
      </c>
      <c r="AW25" s="295">
        <v>1</v>
      </c>
      <c r="AX25" s="292">
        <v>1</v>
      </c>
      <c r="AY25" s="292">
        <v>0</v>
      </c>
      <c r="AZ25" s="295">
        <v>1</v>
      </c>
      <c r="BA25" s="292">
        <v>0</v>
      </c>
      <c r="BB25" s="292">
        <v>1</v>
      </c>
      <c r="BC25" s="295">
        <v>2</v>
      </c>
      <c r="BD25" s="292">
        <v>0</v>
      </c>
      <c r="BE25" s="292">
        <v>2</v>
      </c>
      <c r="BG25" s="421">
        <f t="shared" si="0"/>
        <v>0</v>
      </c>
      <c r="BH25" s="421">
        <f t="shared" si="1"/>
        <v>0</v>
      </c>
      <c r="BI25" s="421">
        <f t="shared" si="2"/>
        <v>0</v>
      </c>
      <c r="BJ25" s="421">
        <f t="shared" si="3"/>
        <v>0</v>
      </c>
      <c r="BK25" s="421">
        <f t="shared" si="4"/>
        <v>0</v>
      </c>
      <c r="BL25" s="421"/>
      <c r="BM25" s="421"/>
      <c r="BN25" s="421">
        <f t="shared" si="7"/>
        <v>0</v>
      </c>
      <c r="BO25" s="421">
        <f t="shared" si="8"/>
        <v>0</v>
      </c>
      <c r="BP25" s="421">
        <f t="shared" si="9"/>
        <v>0</v>
      </c>
      <c r="BQ25" s="421">
        <f t="shared" si="10"/>
        <v>0</v>
      </c>
      <c r="BR25" s="421">
        <f t="shared" si="11"/>
        <v>0</v>
      </c>
      <c r="BS25" s="421">
        <f t="shared" si="12"/>
        <v>0</v>
      </c>
      <c r="BT25" s="421">
        <f t="shared" si="13"/>
        <v>0</v>
      </c>
      <c r="BU25" s="421">
        <f t="shared" si="14"/>
        <v>0</v>
      </c>
      <c r="BV25" s="421">
        <f t="shared" si="15"/>
        <v>0</v>
      </c>
      <c r="BW25" s="421">
        <f t="shared" si="16"/>
        <v>0</v>
      </c>
      <c r="BX25" s="421">
        <f t="shared" si="17"/>
        <v>0</v>
      </c>
      <c r="BY25" s="421">
        <f t="shared" si="18"/>
        <v>0</v>
      </c>
      <c r="BZ25" s="421">
        <f t="shared" si="19"/>
        <v>0</v>
      </c>
    </row>
    <row r="26" spans="1:78" s="224" customFormat="1" ht="16.5" customHeight="1">
      <c r="A26" s="292">
        <v>20</v>
      </c>
      <c r="B26" s="292">
        <v>9</v>
      </c>
      <c r="C26" s="295">
        <v>981</v>
      </c>
      <c r="D26" s="295">
        <v>619</v>
      </c>
      <c r="E26" s="295">
        <v>362</v>
      </c>
      <c r="F26" s="295">
        <v>473</v>
      </c>
      <c r="G26" s="296">
        <v>312</v>
      </c>
      <c r="H26" s="296">
        <v>161</v>
      </c>
      <c r="I26" s="295">
        <v>505</v>
      </c>
      <c r="J26" s="292">
        <v>305</v>
      </c>
      <c r="K26" s="292">
        <v>200</v>
      </c>
      <c r="L26" s="295">
        <v>3</v>
      </c>
      <c r="M26" s="292">
        <v>2</v>
      </c>
      <c r="N26" s="292">
        <v>1</v>
      </c>
      <c r="O26" s="292" t="s">
        <v>96</v>
      </c>
      <c r="P26" s="292" t="s">
        <v>96</v>
      </c>
      <c r="Q26" s="292" t="s">
        <v>96</v>
      </c>
      <c r="R26" s="292" t="s">
        <v>96</v>
      </c>
      <c r="S26" s="292" t="s">
        <v>96</v>
      </c>
      <c r="T26" s="292" t="s">
        <v>96</v>
      </c>
      <c r="U26" s="292">
        <v>20</v>
      </c>
      <c r="V26" s="292">
        <v>9</v>
      </c>
      <c r="W26" s="295">
        <v>28</v>
      </c>
      <c r="X26" s="295">
        <v>12</v>
      </c>
      <c r="Y26" s="295">
        <v>16</v>
      </c>
      <c r="Z26" s="295">
        <v>3</v>
      </c>
      <c r="AA26" s="310">
        <v>2</v>
      </c>
      <c r="AB26" s="310">
        <v>1</v>
      </c>
      <c r="AC26" s="295">
        <v>1</v>
      </c>
      <c r="AD26" s="310">
        <v>0</v>
      </c>
      <c r="AE26" s="310">
        <v>1</v>
      </c>
      <c r="AF26" s="295">
        <v>4</v>
      </c>
      <c r="AG26" s="310">
        <v>1</v>
      </c>
      <c r="AH26" s="310">
        <v>3</v>
      </c>
      <c r="AI26" s="295">
        <v>7</v>
      </c>
      <c r="AJ26" s="310">
        <v>3</v>
      </c>
      <c r="AK26" s="310">
        <v>4</v>
      </c>
      <c r="AL26" s="316">
        <v>8</v>
      </c>
      <c r="AM26" s="316">
        <v>4</v>
      </c>
      <c r="AN26" s="316">
        <v>4</v>
      </c>
      <c r="AO26" s="292">
        <v>20</v>
      </c>
      <c r="AP26" s="292">
        <v>9</v>
      </c>
      <c r="AQ26" s="295">
        <v>0</v>
      </c>
      <c r="AR26" s="310">
        <v>0</v>
      </c>
      <c r="AS26" s="310">
        <v>0</v>
      </c>
      <c r="AT26" s="295">
        <v>8</v>
      </c>
      <c r="AU26" s="292">
        <v>4</v>
      </c>
      <c r="AV26" s="292">
        <v>4</v>
      </c>
      <c r="AW26" s="295">
        <v>1</v>
      </c>
      <c r="AX26" s="292">
        <v>1</v>
      </c>
      <c r="AY26" s="292">
        <v>0</v>
      </c>
      <c r="AZ26" s="295">
        <v>1</v>
      </c>
      <c r="BA26" s="292">
        <v>0</v>
      </c>
      <c r="BB26" s="292">
        <v>1</v>
      </c>
      <c r="BC26" s="295">
        <v>3</v>
      </c>
      <c r="BD26" s="292">
        <v>1</v>
      </c>
      <c r="BE26" s="292">
        <v>2</v>
      </c>
      <c r="BG26" s="421">
        <f t="shared" si="0"/>
        <v>0</v>
      </c>
      <c r="BH26" s="421">
        <f t="shared" si="1"/>
        <v>0</v>
      </c>
      <c r="BI26" s="421">
        <f t="shared" si="2"/>
        <v>0</v>
      </c>
      <c r="BJ26" s="421">
        <f t="shared" si="3"/>
        <v>0</v>
      </c>
      <c r="BK26" s="421">
        <f t="shared" si="4"/>
        <v>0</v>
      </c>
      <c r="BL26" s="421"/>
      <c r="BM26" s="421"/>
      <c r="BN26" s="421">
        <f t="shared" si="7"/>
        <v>0</v>
      </c>
      <c r="BO26" s="421">
        <f t="shared" si="8"/>
        <v>0</v>
      </c>
      <c r="BP26" s="421">
        <f t="shared" si="9"/>
        <v>0</v>
      </c>
      <c r="BQ26" s="421">
        <f t="shared" si="10"/>
        <v>0</v>
      </c>
      <c r="BR26" s="421">
        <f t="shared" si="11"/>
        <v>0</v>
      </c>
      <c r="BS26" s="421">
        <f t="shared" si="12"/>
        <v>0</v>
      </c>
      <c r="BT26" s="421">
        <f t="shared" si="13"/>
        <v>0</v>
      </c>
      <c r="BU26" s="421">
        <f t="shared" si="14"/>
        <v>0</v>
      </c>
      <c r="BV26" s="421">
        <f t="shared" si="15"/>
        <v>0</v>
      </c>
      <c r="BW26" s="421">
        <f t="shared" si="16"/>
        <v>0</v>
      </c>
      <c r="BX26" s="421">
        <f t="shared" si="17"/>
        <v>0</v>
      </c>
      <c r="BY26" s="421">
        <f t="shared" si="18"/>
        <v>0</v>
      </c>
      <c r="BZ26" s="421">
        <f t="shared" si="19"/>
        <v>0</v>
      </c>
    </row>
    <row r="27" spans="1:78" s="224" customFormat="1" ht="16.5" customHeight="1">
      <c r="A27" s="292">
        <v>21</v>
      </c>
      <c r="B27" s="292">
        <v>10</v>
      </c>
      <c r="C27" s="295">
        <v>656</v>
      </c>
      <c r="D27" s="295">
        <v>411</v>
      </c>
      <c r="E27" s="295">
        <v>245</v>
      </c>
      <c r="F27" s="295">
        <v>288</v>
      </c>
      <c r="G27" s="296">
        <v>193</v>
      </c>
      <c r="H27" s="296">
        <v>95</v>
      </c>
      <c r="I27" s="295">
        <v>365</v>
      </c>
      <c r="J27" s="292">
        <v>216</v>
      </c>
      <c r="K27" s="292">
        <v>149</v>
      </c>
      <c r="L27" s="295">
        <v>3</v>
      </c>
      <c r="M27" s="292">
        <v>2</v>
      </c>
      <c r="N27" s="292">
        <v>1</v>
      </c>
      <c r="O27" s="292" t="s">
        <v>96</v>
      </c>
      <c r="P27" s="292" t="s">
        <v>96</v>
      </c>
      <c r="Q27" s="292" t="s">
        <v>96</v>
      </c>
      <c r="R27" s="292" t="s">
        <v>96</v>
      </c>
      <c r="S27" s="292" t="s">
        <v>96</v>
      </c>
      <c r="T27" s="292" t="s">
        <v>96</v>
      </c>
      <c r="U27" s="292">
        <v>21</v>
      </c>
      <c r="V27" s="292">
        <v>10</v>
      </c>
      <c r="W27" s="295">
        <v>22</v>
      </c>
      <c r="X27" s="295">
        <v>12</v>
      </c>
      <c r="Y27" s="295">
        <v>10</v>
      </c>
      <c r="Z27" s="295">
        <v>2</v>
      </c>
      <c r="AA27" s="310">
        <v>0</v>
      </c>
      <c r="AB27" s="310">
        <v>2</v>
      </c>
      <c r="AC27" s="295">
        <v>0</v>
      </c>
      <c r="AD27" s="310">
        <v>0</v>
      </c>
      <c r="AE27" s="310">
        <v>0</v>
      </c>
      <c r="AF27" s="295">
        <v>1</v>
      </c>
      <c r="AG27" s="310">
        <v>0</v>
      </c>
      <c r="AH27" s="310">
        <v>1</v>
      </c>
      <c r="AI27" s="295">
        <v>4</v>
      </c>
      <c r="AJ27" s="310">
        <v>3</v>
      </c>
      <c r="AK27" s="310">
        <v>1</v>
      </c>
      <c r="AL27" s="316">
        <v>7</v>
      </c>
      <c r="AM27" s="316">
        <v>6</v>
      </c>
      <c r="AN27" s="316">
        <v>1</v>
      </c>
      <c r="AO27" s="292">
        <v>21</v>
      </c>
      <c r="AP27" s="292">
        <v>10</v>
      </c>
      <c r="AQ27" s="295">
        <v>2</v>
      </c>
      <c r="AR27" s="310">
        <v>2</v>
      </c>
      <c r="AS27" s="310">
        <v>0</v>
      </c>
      <c r="AT27" s="295">
        <v>5</v>
      </c>
      <c r="AU27" s="292">
        <v>4</v>
      </c>
      <c r="AV27" s="292">
        <v>1</v>
      </c>
      <c r="AW27" s="295">
        <v>1</v>
      </c>
      <c r="AX27" s="292">
        <v>0</v>
      </c>
      <c r="AY27" s="292">
        <v>1</v>
      </c>
      <c r="AZ27" s="295">
        <v>4</v>
      </c>
      <c r="BA27" s="292">
        <v>2</v>
      </c>
      <c r="BB27" s="292">
        <v>2</v>
      </c>
      <c r="BC27" s="295">
        <v>3</v>
      </c>
      <c r="BD27" s="292">
        <v>1</v>
      </c>
      <c r="BE27" s="292">
        <v>2</v>
      </c>
      <c r="BG27" s="421">
        <f t="shared" si="0"/>
        <v>0</v>
      </c>
      <c r="BH27" s="421">
        <f t="shared" si="1"/>
        <v>0</v>
      </c>
      <c r="BI27" s="421">
        <f t="shared" si="2"/>
        <v>0</v>
      </c>
      <c r="BJ27" s="421">
        <f t="shared" si="3"/>
        <v>0</v>
      </c>
      <c r="BK27" s="421">
        <f t="shared" si="4"/>
        <v>0</v>
      </c>
      <c r="BL27" s="421"/>
      <c r="BM27" s="421"/>
      <c r="BN27" s="421">
        <f t="shared" si="7"/>
        <v>0</v>
      </c>
      <c r="BO27" s="421">
        <f t="shared" si="8"/>
        <v>0</v>
      </c>
      <c r="BP27" s="421">
        <f t="shared" si="9"/>
        <v>0</v>
      </c>
      <c r="BQ27" s="421">
        <f t="shared" si="10"/>
        <v>0</v>
      </c>
      <c r="BR27" s="421">
        <f t="shared" si="11"/>
        <v>0</v>
      </c>
      <c r="BS27" s="421">
        <f t="shared" si="12"/>
        <v>0</v>
      </c>
      <c r="BT27" s="421">
        <f t="shared" si="13"/>
        <v>0</v>
      </c>
      <c r="BU27" s="421">
        <f t="shared" si="14"/>
        <v>0</v>
      </c>
      <c r="BV27" s="421">
        <f t="shared" si="15"/>
        <v>0</v>
      </c>
      <c r="BW27" s="421">
        <f t="shared" si="16"/>
        <v>0</v>
      </c>
      <c r="BX27" s="421">
        <f t="shared" si="17"/>
        <v>0</v>
      </c>
      <c r="BY27" s="421">
        <f t="shared" si="18"/>
        <v>0</v>
      </c>
      <c r="BZ27" s="421">
        <f t="shared" si="19"/>
        <v>0</v>
      </c>
    </row>
    <row r="28" spans="1:78" s="224" customFormat="1" ht="16.5" customHeight="1">
      <c r="A28" s="292">
        <v>22</v>
      </c>
      <c r="B28" s="292">
        <v>11</v>
      </c>
      <c r="C28" s="295">
        <v>493</v>
      </c>
      <c r="D28" s="295">
        <v>284</v>
      </c>
      <c r="E28" s="295">
        <v>209</v>
      </c>
      <c r="F28" s="295">
        <v>139</v>
      </c>
      <c r="G28" s="296">
        <v>83</v>
      </c>
      <c r="H28" s="296">
        <v>56</v>
      </c>
      <c r="I28" s="295">
        <v>349</v>
      </c>
      <c r="J28" s="292">
        <v>198</v>
      </c>
      <c r="K28" s="292">
        <v>151</v>
      </c>
      <c r="L28" s="295">
        <v>5</v>
      </c>
      <c r="M28" s="292">
        <v>3</v>
      </c>
      <c r="N28" s="292">
        <v>2</v>
      </c>
      <c r="O28" s="292" t="s">
        <v>96</v>
      </c>
      <c r="P28" s="292" t="s">
        <v>96</v>
      </c>
      <c r="Q28" s="292" t="s">
        <v>96</v>
      </c>
      <c r="R28" s="292" t="s">
        <v>96</v>
      </c>
      <c r="S28" s="292" t="s">
        <v>96</v>
      </c>
      <c r="T28" s="292" t="s">
        <v>96</v>
      </c>
      <c r="U28" s="292">
        <v>22</v>
      </c>
      <c r="V28" s="292">
        <v>11</v>
      </c>
      <c r="W28" s="295">
        <v>22</v>
      </c>
      <c r="X28" s="295">
        <v>12</v>
      </c>
      <c r="Y28" s="295">
        <v>10</v>
      </c>
      <c r="Z28" s="295">
        <v>5</v>
      </c>
      <c r="AA28" s="310">
        <v>3</v>
      </c>
      <c r="AB28" s="310">
        <v>2</v>
      </c>
      <c r="AC28" s="295">
        <v>1</v>
      </c>
      <c r="AD28" s="310">
        <v>0</v>
      </c>
      <c r="AE28" s="310">
        <v>1</v>
      </c>
      <c r="AF28" s="295">
        <v>2</v>
      </c>
      <c r="AG28" s="310">
        <v>2</v>
      </c>
      <c r="AH28" s="310">
        <v>0</v>
      </c>
      <c r="AI28" s="295">
        <v>3</v>
      </c>
      <c r="AJ28" s="310">
        <v>2</v>
      </c>
      <c r="AK28" s="310">
        <v>1</v>
      </c>
      <c r="AL28" s="316">
        <v>9</v>
      </c>
      <c r="AM28" s="316">
        <v>4</v>
      </c>
      <c r="AN28" s="316">
        <v>5</v>
      </c>
      <c r="AO28" s="292">
        <v>22</v>
      </c>
      <c r="AP28" s="292">
        <v>11</v>
      </c>
      <c r="AQ28" s="295">
        <v>0</v>
      </c>
      <c r="AR28" s="310">
        <v>0</v>
      </c>
      <c r="AS28" s="310">
        <v>0</v>
      </c>
      <c r="AT28" s="295">
        <v>9</v>
      </c>
      <c r="AU28" s="292">
        <v>4</v>
      </c>
      <c r="AV28" s="292">
        <v>5</v>
      </c>
      <c r="AW28" s="295">
        <v>0</v>
      </c>
      <c r="AX28" s="292">
        <v>0</v>
      </c>
      <c r="AY28" s="292">
        <v>0</v>
      </c>
      <c r="AZ28" s="295">
        <v>0</v>
      </c>
      <c r="BA28" s="292">
        <v>0</v>
      </c>
      <c r="BB28" s="292">
        <v>0</v>
      </c>
      <c r="BC28" s="295">
        <v>2</v>
      </c>
      <c r="BD28" s="292">
        <v>1</v>
      </c>
      <c r="BE28" s="292">
        <v>1</v>
      </c>
      <c r="BG28" s="421">
        <f t="shared" si="0"/>
        <v>0</v>
      </c>
      <c r="BH28" s="421">
        <f t="shared" si="1"/>
        <v>0</v>
      </c>
      <c r="BI28" s="421">
        <f t="shared" si="2"/>
        <v>0</v>
      </c>
      <c r="BJ28" s="421">
        <f t="shared" si="3"/>
        <v>0</v>
      </c>
      <c r="BK28" s="421">
        <f t="shared" si="4"/>
        <v>0</v>
      </c>
      <c r="BL28" s="421"/>
      <c r="BM28" s="421"/>
      <c r="BN28" s="421">
        <f t="shared" si="7"/>
        <v>0</v>
      </c>
      <c r="BO28" s="421">
        <f t="shared" si="8"/>
        <v>0</v>
      </c>
      <c r="BP28" s="421">
        <f t="shared" si="9"/>
        <v>0</v>
      </c>
      <c r="BQ28" s="421">
        <f t="shared" si="10"/>
        <v>0</v>
      </c>
      <c r="BR28" s="421">
        <f t="shared" si="11"/>
        <v>0</v>
      </c>
      <c r="BS28" s="421">
        <f t="shared" si="12"/>
        <v>0</v>
      </c>
      <c r="BT28" s="421">
        <f t="shared" si="13"/>
        <v>0</v>
      </c>
      <c r="BU28" s="421">
        <f t="shared" si="14"/>
        <v>0</v>
      </c>
      <c r="BV28" s="421">
        <f t="shared" si="15"/>
        <v>0</v>
      </c>
      <c r="BW28" s="421">
        <f t="shared" si="16"/>
        <v>0</v>
      </c>
      <c r="BX28" s="421">
        <f t="shared" si="17"/>
        <v>0</v>
      </c>
      <c r="BY28" s="421">
        <f t="shared" si="18"/>
        <v>0</v>
      </c>
      <c r="BZ28" s="421">
        <f t="shared" si="19"/>
        <v>0</v>
      </c>
    </row>
    <row r="29" spans="1:78" s="224" customFormat="1" ht="16.5" customHeight="1">
      <c r="A29" s="292">
        <v>23</v>
      </c>
      <c r="B29" s="292">
        <v>12</v>
      </c>
      <c r="C29" s="295">
        <v>492</v>
      </c>
      <c r="D29" s="295">
        <v>282</v>
      </c>
      <c r="E29" s="295">
        <v>210</v>
      </c>
      <c r="F29" s="295">
        <v>112</v>
      </c>
      <c r="G29" s="296">
        <v>64</v>
      </c>
      <c r="H29" s="296">
        <v>48</v>
      </c>
      <c r="I29" s="295">
        <v>367</v>
      </c>
      <c r="J29" s="292">
        <v>213</v>
      </c>
      <c r="K29" s="292">
        <v>154</v>
      </c>
      <c r="L29" s="295">
        <v>13</v>
      </c>
      <c r="M29" s="292">
        <v>5</v>
      </c>
      <c r="N29" s="292">
        <v>8</v>
      </c>
      <c r="O29" s="292" t="s">
        <v>96</v>
      </c>
      <c r="P29" s="292" t="s">
        <v>96</v>
      </c>
      <c r="Q29" s="292" t="s">
        <v>96</v>
      </c>
      <c r="R29" s="292" t="s">
        <v>96</v>
      </c>
      <c r="S29" s="292" t="s">
        <v>96</v>
      </c>
      <c r="T29" s="292" t="s">
        <v>96</v>
      </c>
      <c r="U29" s="292">
        <v>23</v>
      </c>
      <c r="V29" s="292">
        <v>12</v>
      </c>
      <c r="W29" s="295">
        <v>9</v>
      </c>
      <c r="X29" s="295">
        <v>6</v>
      </c>
      <c r="Y29" s="295">
        <v>3</v>
      </c>
      <c r="Z29" s="295">
        <v>1</v>
      </c>
      <c r="AA29" s="310">
        <v>1</v>
      </c>
      <c r="AB29" s="310">
        <v>0</v>
      </c>
      <c r="AC29" s="295">
        <v>0</v>
      </c>
      <c r="AD29" s="310">
        <v>0</v>
      </c>
      <c r="AE29" s="310">
        <v>0</v>
      </c>
      <c r="AF29" s="295">
        <v>1</v>
      </c>
      <c r="AG29" s="310">
        <v>0</v>
      </c>
      <c r="AH29" s="310">
        <v>1</v>
      </c>
      <c r="AI29" s="295">
        <v>5</v>
      </c>
      <c r="AJ29" s="310">
        <v>4</v>
      </c>
      <c r="AK29" s="310">
        <v>1</v>
      </c>
      <c r="AL29" s="316">
        <v>2</v>
      </c>
      <c r="AM29" s="316">
        <v>1</v>
      </c>
      <c r="AN29" s="316">
        <v>1</v>
      </c>
      <c r="AO29" s="292">
        <v>23</v>
      </c>
      <c r="AP29" s="292">
        <v>12</v>
      </c>
      <c r="AQ29" s="295">
        <v>0</v>
      </c>
      <c r="AR29" s="310">
        <v>0</v>
      </c>
      <c r="AS29" s="310">
        <v>0</v>
      </c>
      <c r="AT29" s="295">
        <v>2</v>
      </c>
      <c r="AU29" s="292">
        <v>1</v>
      </c>
      <c r="AV29" s="292">
        <v>1</v>
      </c>
      <c r="AW29" s="295">
        <v>0</v>
      </c>
      <c r="AX29" s="292">
        <v>0</v>
      </c>
      <c r="AY29" s="292">
        <v>0</v>
      </c>
      <c r="AZ29" s="295">
        <v>0</v>
      </c>
      <c r="BA29" s="292">
        <v>0</v>
      </c>
      <c r="BB29" s="292">
        <v>0</v>
      </c>
      <c r="BC29" s="295">
        <v>0</v>
      </c>
      <c r="BD29" s="292">
        <v>0</v>
      </c>
      <c r="BE29" s="292">
        <v>0</v>
      </c>
      <c r="BG29" s="421">
        <f t="shared" si="0"/>
        <v>0</v>
      </c>
      <c r="BH29" s="421">
        <f t="shared" si="1"/>
        <v>0</v>
      </c>
      <c r="BI29" s="421">
        <f t="shared" si="2"/>
        <v>0</v>
      </c>
      <c r="BJ29" s="421">
        <f t="shared" si="3"/>
        <v>0</v>
      </c>
      <c r="BK29" s="421">
        <f t="shared" si="4"/>
        <v>0</v>
      </c>
      <c r="BL29" s="421"/>
      <c r="BM29" s="421"/>
      <c r="BN29" s="421">
        <f t="shared" si="7"/>
        <v>0</v>
      </c>
      <c r="BO29" s="421">
        <f t="shared" si="8"/>
        <v>0</v>
      </c>
      <c r="BP29" s="421">
        <f t="shared" si="9"/>
        <v>0</v>
      </c>
      <c r="BQ29" s="421">
        <f t="shared" si="10"/>
        <v>0</v>
      </c>
      <c r="BR29" s="421">
        <f t="shared" si="11"/>
        <v>0</v>
      </c>
      <c r="BS29" s="421">
        <f t="shared" si="12"/>
        <v>0</v>
      </c>
      <c r="BT29" s="421">
        <f t="shared" si="13"/>
        <v>0</v>
      </c>
      <c r="BU29" s="421">
        <f t="shared" si="14"/>
        <v>0</v>
      </c>
      <c r="BV29" s="421">
        <f t="shared" si="15"/>
        <v>0</v>
      </c>
      <c r="BW29" s="421">
        <f t="shared" si="16"/>
        <v>0</v>
      </c>
      <c r="BX29" s="421">
        <f t="shared" si="17"/>
        <v>0</v>
      </c>
      <c r="BY29" s="421">
        <f t="shared" si="18"/>
        <v>0</v>
      </c>
      <c r="BZ29" s="421">
        <f t="shared" si="19"/>
        <v>0</v>
      </c>
    </row>
    <row r="30" spans="1:78" s="224" customFormat="1" ht="16.5" customHeight="1">
      <c r="A30" s="292">
        <v>24</v>
      </c>
      <c r="B30" s="292">
        <v>13</v>
      </c>
      <c r="C30" s="295">
        <v>408</v>
      </c>
      <c r="D30" s="295">
        <v>244</v>
      </c>
      <c r="E30" s="295">
        <v>164</v>
      </c>
      <c r="F30" s="295">
        <v>100</v>
      </c>
      <c r="G30" s="296">
        <v>61</v>
      </c>
      <c r="H30" s="296">
        <v>39</v>
      </c>
      <c r="I30" s="295">
        <v>291</v>
      </c>
      <c r="J30" s="292">
        <v>174</v>
      </c>
      <c r="K30" s="292">
        <v>117</v>
      </c>
      <c r="L30" s="295">
        <v>17</v>
      </c>
      <c r="M30" s="292">
        <v>9</v>
      </c>
      <c r="N30" s="292">
        <v>8</v>
      </c>
      <c r="O30" s="292" t="s">
        <v>96</v>
      </c>
      <c r="P30" s="292" t="s">
        <v>96</v>
      </c>
      <c r="Q30" s="292" t="s">
        <v>96</v>
      </c>
      <c r="R30" s="292" t="s">
        <v>96</v>
      </c>
      <c r="S30" s="292" t="s">
        <v>96</v>
      </c>
      <c r="T30" s="292" t="s">
        <v>96</v>
      </c>
      <c r="U30" s="292">
        <v>24</v>
      </c>
      <c r="V30" s="292">
        <v>13</v>
      </c>
      <c r="W30" s="295">
        <v>6</v>
      </c>
      <c r="X30" s="295">
        <v>3</v>
      </c>
      <c r="Y30" s="295">
        <v>3</v>
      </c>
      <c r="Z30" s="295">
        <v>1</v>
      </c>
      <c r="AA30" s="310">
        <v>1</v>
      </c>
      <c r="AB30" s="310">
        <v>0</v>
      </c>
      <c r="AC30" s="295">
        <v>0</v>
      </c>
      <c r="AD30" s="310">
        <v>0</v>
      </c>
      <c r="AE30" s="310">
        <v>0</v>
      </c>
      <c r="AF30" s="295">
        <v>0</v>
      </c>
      <c r="AG30" s="310">
        <v>0</v>
      </c>
      <c r="AH30" s="310">
        <v>0</v>
      </c>
      <c r="AI30" s="295">
        <v>1</v>
      </c>
      <c r="AJ30" s="310">
        <v>0</v>
      </c>
      <c r="AK30" s="310">
        <v>1</v>
      </c>
      <c r="AL30" s="316">
        <v>1</v>
      </c>
      <c r="AM30" s="316">
        <v>1</v>
      </c>
      <c r="AN30" s="316">
        <v>0</v>
      </c>
      <c r="AO30" s="292">
        <v>24</v>
      </c>
      <c r="AP30" s="292">
        <v>13</v>
      </c>
      <c r="AQ30" s="295">
        <v>0</v>
      </c>
      <c r="AR30" s="310">
        <v>0</v>
      </c>
      <c r="AS30" s="310">
        <v>0</v>
      </c>
      <c r="AT30" s="295">
        <v>1</v>
      </c>
      <c r="AU30" s="292">
        <v>1</v>
      </c>
      <c r="AV30" s="292">
        <v>0</v>
      </c>
      <c r="AW30" s="295">
        <v>0</v>
      </c>
      <c r="AX30" s="292">
        <v>0</v>
      </c>
      <c r="AY30" s="292">
        <v>0</v>
      </c>
      <c r="AZ30" s="295">
        <v>1</v>
      </c>
      <c r="BA30" s="292">
        <v>0</v>
      </c>
      <c r="BB30" s="292">
        <v>1</v>
      </c>
      <c r="BC30" s="295">
        <v>2</v>
      </c>
      <c r="BD30" s="292">
        <v>1</v>
      </c>
      <c r="BE30" s="292">
        <v>1</v>
      </c>
      <c r="BG30" s="421">
        <f t="shared" si="0"/>
        <v>0</v>
      </c>
      <c r="BH30" s="421">
        <f t="shared" si="1"/>
        <v>0</v>
      </c>
      <c r="BI30" s="421">
        <f t="shared" si="2"/>
        <v>0</v>
      </c>
      <c r="BJ30" s="421">
        <f t="shared" si="3"/>
        <v>0</v>
      </c>
      <c r="BK30" s="421">
        <f t="shared" si="4"/>
        <v>0</v>
      </c>
      <c r="BL30" s="421"/>
      <c r="BM30" s="421"/>
      <c r="BN30" s="421">
        <f t="shared" si="7"/>
        <v>0</v>
      </c>
      <c r="BO30" s="421">
        <f t="shared" si="8"/>
        <v>0</v>
      </c>
      <c r="BP30" s="421">
        <f t="shared" si="9"/>
        <v>0</v>
      </c>
      <c r="BQ30" s="421">
        <f t="shared" si="10"/>
        <v>0</v>
      </c>
      <c r="BR30" s="421">
        <f t="shared" si="11"/>
        <v>0</v>
      </c>
      <c r="BS30" s="421">
        <f t="shared" si="12"/>
        <v>0</v>
      </c>
      <c r="BT30" s="421">
        <f t="shared" si="13"/>
        <v>0</v>
      </c>
      <c r="BU30" s="421">
        <f t="shared" si="14"/>
        <v>0</v>
      </c>
      <c r="BV30" s="421">
        <f t="shared" si="15"/>
        <v>0</v>
      </c>
      <c r="BW30" s="421">
        <f t="shared" si="16"/>
        <v>0</v>
      </c>
      <c r="BX30" s="421">
        <f t="shared" si="17"/>
        <v>0</v>
      </c>
      <c r="BY30" s="421">
        <f t="shared" si="18"/>
        <v>0</v>
      </c>
      <c r="BZ30" s="421">
        <f t="shared" si="19"/>
        <v>0</v>
      </c>
    </row>
    <row r="31" spans="1:78" s="224" customFormat="1" ht="16.5" customHeight="1">
      <c r="A31" s="292">
        <v>25</v>
      </c>
      <c r="B31" s="292">
        <v>14</v>
      </c>
      <c r="C31" s="295">
        <v>458</v>
      </c>
      <c r="D31" s="295">
        <v>240</v>
      </c>
      <c r="E31" s="295">
        <v>218</v>
      </c>
      <c r="F31" s="295">
        <v>92</v>
      </c>
      <c r="G31" s="296">
        <v>49</v>
      </c>
      <c r="H31" s="296">
        <v>43</v>
      </c>
      <c r="I31" s="295">
        <v>346</v>
      </c>
      <c r="J31" s="292">
        <v>184</v>
      </c>
      <c r="K31" s="292">
        <v>162</v>
      </c>
      <c r="L31" s="295">
        <v>20</v>
      </c>
      <c r="M31" s="292">
        <v>7</v>
      </c>
      <c r="N31" s="292">
        <v>13</v>
      </c>
      <c r="O31" s="292" t="s">
        <v>96</v>
      </c>
      <c r="P31" s="292" t="s">
        <v>96</v>
      </c>
      <c r="Q31" s="292" t="s">
        <v>96</v>
      </c>
      <c r="R31" s="292" t="s">
        <v>96</v>
      </c>
      <c r="S31" s="292" t="s">
        <v>96</v>
      </c>
      <c r="T31" s="292" t="s">
        <v>96</v>
      </c>
      <c r="U31" s="292">
        <v>25</v>
      </c>
      <c r="V31" s="292">
        <v>14</v>
      </c>
      <c r="W31" s="295">
        <v>12</v>
      </c>
      <c r="X31" s="295">
        <v>4</v>
      </c>
      <c r="Y31" s="295">
        <v>8</v>
      </c>
      <c r="Z31" s="295">
        <v>3</v>
      </c>
      <c r="AA31" s="310">
        <v>2</v>
      </c>
      <c r="AB31" s="310">
        <v>1</v>
      </c>
      <c r="AC31" s="295">
        <v>0</v>
      </c>
      <c r="AD31" s="310">
        <v>0</v>
      </c>
      <c r="AE31" s="310">
        <v>0</v>
      </c>
      <c r="AF31" s="295">
        <v>2</v>
      </c>
      <c r="AG31" s="310">
        <v>0</v>
      </c>
      <c r="AH31" s="310">
        <v>2</v>
      </c>
      <c r="AI31" s="295">
        <v>3</v>
      </c>
      <c r="AJ31" s="310">
        <v>1</v>
      </c>
      <c r="AK31" s="310">
        <v>2</v>
      </c>
      <c r="AL31" s="316">
        <v>1</v>
      </c>
      <c r="AM31" s="316">
        <v>1</v>
      </c>
      <c r="AN31" s="316">
        <v>0</v>
      </c>
      <c r="AO31" s="292">
        <v>25</v>
      </c>
      <c r="AP31" s="292">
        <v>14</v>
      </c>
      <c r="AQ31" s="295">
        <v>0</v>
      </c>
      <c r="AR31" s="310">
        <v>0</v>
      </c>
      <c r="AS31" s="310">
        <v>0</v>
      </c>
      <c r="AT31" s="295">
        <v>1</v>
      </c>
      <c r="AU31" s="292">
        <v>1</v>
      </c>
      <c r="AV31" s="292">
        <v>0</v>
      </c>
      <c r="AW31" s="295">
        <v>0</v>
      </c>
      <c r="AX31" s="292">
        <v>0</v>
      </c>
      <c r="AY31" s="292">
        <v>0</v>
      </c>
      <c r="AZ31" s="295">
        <v>2</v>
      </c>
      <c r="BA31" s="292">
        <v>0</v>
      </c>
      <c r="BB31" s="292">
        <v>2</v>
      </c>
      <c r="BC31" s="295">
        <v>1</v>
      </c>
      <c r="BD31" s="292">
        <v>0</v>
      </c>
      <c r="BE31" s="292">
        <v>1</v>
      </c>
      <c r="BG31" s="421">
        <f t="shared" si="0"/>
        <v>0</v>
      </c>
      <c r="BH31" s="421">
        <f t="shared" si="1"/>
        <v>0</v>
      </c>
      <c r="BI31" s="421">
        <f t="shared" si="2"/>
        <v>0</v>
      </c>
      <c r="BJ31" s="421">
        <f t="shared" si="3"/>
        <v>0</v>
      </c>
      <c r="BK31" s="421">
        <f t="shared" si="4"/>
        <v>0</v>
      </c>
      <c r="BL31" s="421"/>
      <c r="BM31" s="421"/>
      <c r="BN31" s="421">
        <f t="shared" si="7"/>
        <v>0</v>
      </c>
      <c r="BO31" s="421">
        <f t="shared" si="8"/>
        <v>0</v>
      </c>
      <c r="BP31" s="421">
        <f t="shared" si="9"/>
        <v>0</v>
      </c>
      <c r="BQ31" s="421">
        <f t="shared" si="10"/>
        <v>0</v>
      </c>
      <c r="BR31" s="421">
        <f t="shared" si="11"/>
        <v>0</v>
      </c>
      <c r="BS31" s="421">
        <f t="shared" si="12"/>
        <v>0</v>
      </c>
      <c r="BT31" s="421">
        <f t="shared" si="13"/>
        <v>0</v>
      </c>
      <c r="BU31" s="421">
        <f t="shared" si="14"/>
        <v>0</v>
      </c>
      <c r="BV31" s="421">
        <f t="shared" si="15"/>
        <v>0</v>
      </c>
      <c r="BW31" s="421">
        <f t="shared" si="16"/>
        <v>0</v>
      </c>
      <c r="BX31" s="421">
        <f t="shared" si="17"/>
        <v>0</v>
      </c>
      <c r="BY31" s="421">
        <f t="shared" si="18"/>
        <v>0</v>
      </c>
      <c r="BZ31" s="421">
        <f t="shared" si="19"/>
        <v>0</v>
      </c>
    </row>
    <row r="32" spans="1:78" s="224" customFormat="1" ht="16.5" customHeight="1">
      <c r="A32" s="292">
        <v>26</v>
      </c>
      <c r="B32" s="292">
        <v>15</v>
      </c>
      <c r="C32" s="295">
        <v>395</v>
      </c>
      <c r="D32" s="295">
        <v>219</v>
      </c>
      <c r="E32" s="295">
        <v>176</v>
      </c>
      <c r="F32" s="295">
        <v>86</v>
      </c>
      <c r="G32" s="296">
        <v>51</v>
      </c>
      <c r="H32" s="296">
        <v>35</v>
      </c>
      <c r="I32" s="295">
        <v>288</v>
      </c>
      <c r="J32" s="292">
        <v>159</v>
      </c>
      <c r="K32" s="292">
        <v>129</v>
      </c>
      <c r="L32" s="295">
        <v>21</v>
      </c>
      <c r="M32" s="292">
        <v>9</v>
      </c>
      <c r="N32" s="292">
        <v>12</v>
      </c>
      <c r="O32" s="292" t="s">
        <v>96</v>
      </c>
      <c r="P32" s="292" t="s">
        <v>96</v>
      </c>
      <c r="Q32" s="292" t="s">
        <v>96</v>
      </c>
      <c r="R32" s="292" t="s">
        <v>96</v>
      </c>
      <c r="S32" s="292" t="s">
        <v>96</v>
      </c>
      <c r="T32" s="292" t="s">
        <v>96</v>
      </c>
      <c r="U32" s="292">
        <v>26</v>
      </c>
      <c r="V32" s="292">
        <v>15</v>
      </c>
      <c r="W32" s="295">
        <v>10</v>
      </c>
      <c r="X32" s="295">
        <v>7</v>
      </c>
      <c r="Y32" s="295">
        <v>3</v>
      </c>
      <c r="Z32" s="295">
        <v>0</v>
      </c>
      <c r="AA32" s="310">
        <v>0</v>
      </c>
      <c r="AB32" s="310">
        <v>0</v>
      </c>
      <c r="AC32" s="295">
        <v>0</v>
      </c>
      <c r="AD32" s="310">
        <v>0</v>
      </c>
      <c r="AE32" s="310">
        <v>0</v>
      </c>
      <c r="AF32" s="295">
        <v>0</v>
      </c>
      <c r="AG32" s="310">
        <v>0</v>
      </c>
      <c r="AH32" s="310">
        <v>0</v>
      </c>
      <c r="AI32" s="295">
        <v>2</v>
      </c>
      <c r="AJ32" s="310">
        <v>2</v>
      </c>
      <c r="AK32" s="310">
        <v>0</v>
      </c>
      <c r="AL32" s="316">
        <v>2</v>
      </c>
      <c r="AM32" s="316">
        <v>1</v>
      </c>
      <c r="AN32" s="316">
        <v>1</v>
      </c>
      <c r="AO32" s="292">
        <v>26</v>
      </c>
      <c r="AP32" s="292">
        <v>15</v>
      </c>
      <c r="AQ32" s="295">
        <v>0</v>
      </c>
      <c r="AR32" s="310">
        <v>0</v>
      </c>
      <c r="AS32" s="310">
        <v>0</v>
      </c>
      <c r="AT32" s="295">
        <v>2</v>
      </c>
      <c r="AU32" s="292">
        <v>1</v>
      </c>
      <c r="AV32" s="292">
        <v>1</v>
      </c>
      <c r="AW32" s="295">
        <v>2</v>
      </c>
      <c r="AX32" s="292">
        <v>1</v>
      </c>
      <c r="AY32" s="292">
        <v>1</v>
      </c>
      <c r="AZ32" s="295">
        <v>3</v>
      </c>
      <c r="BA32" s="292">
        <v>2</v>
      </c>
      <c r="BB32" s="292">
        <v>1</v>
      </c>
      <c r="BC32" s="295">
        <v>1</v>
      </c>
      <c r="BD32" s="292">
        <v>1</v>
      </c>
      <c r="BE32" s="292">
        <v>0</v>
      </c>
      <c r="BG32" s="421">
        <f t="shared" si="0"/>
        <v>0</v>
      </c>
      <c r="BH32" s="421">
        <f t="shared" si="1"/>
        <v>0</v>
      </c>
      <c r="BI32" s="421">
        <f t="shared" si="2"/>
        <v>0</v>
      </c>
      <c r="BJ32" s="421">
        <f t="shared" si="3"/>
        <v>0</v>
      </c>
      <c r="BK32" s="421">
        <f t="shared" si="4"/>
        <v>0</v>
      </c>
      <c r="BL32" s="421"/>
      <c r="BM32" s="421"/>
      <c r="BN32" s="421">
        <f t="shared" si="7"/>
        <v>0</v>
      </c>
      <c r="BO32" s="421">
        <f t="shared" si="8"/>
        <v>0</v>
      </c>
      <c r="BP32" s="421">
        <f t="shared" si="9"/>
        <v>0</v>
      </c>
      <c r="BQ32" s="421">
        <f t="shared" si="10"/>
        <v>0</v>
      </c>
      <c r="BR32" s="421">
        <f t="shared" si="11"/>
        <v>0</v>
      </c>
      <c r="BS32" s="421">
        <f t="shared" si="12"/>
        <v>0</v>
      </c>
      <c r="BT32" s="421">
        <f t="shared" si="13"/>
        <v>0</v>
      </c>
      <c r="BU32" s="421">
        <f t="shared" si="14"/>
        <v>0</v>
      </c>
      <c r="BV32" s="421">
        <f t="shared" si="15"/>
        <v>0</v>
      </c>
      <c r="BW32" s="421">
        <f t="shared" si="16"/>
        <v>0</v>
      </c>
      <c r="BX32" s="421">
        <f t="shared" si="17"/>
        <v>0</v>
      </c>
      <c r="BY32" s="421">
        <f t="shared" si="18"/>
        <v>0</v>
      </c>
      <c r="BZ32" s="421">
        <f t="shared" si="19"/>
        <v>0</v>
      </c>
    </row>
    <row r="33" spans="1:78" s="224" customFormat="1" ht="16.5" customHeight="1">
      <c r="A33" s="292">
        <v>27</v>
      </c>
      <c r="B33" s="292">
        <v>16</v>
      </c>
      <c r="C33" s="295">
        <v>423</v>
      </c>
      <c r="D33" s="295">
        <v>235</v>
      </c>
      <c r="E33" s="295">
        <v>188</v>
      </c>
      <c r="F33" s="295">
        <v>78</v>
      </c>
      <c r="G33" s="296">
        <v>58</v>
      </c>
      <c r="H33" s="296">
        <v>20</v>
      </c>
      <c r="I33" s="295">
        <v>331</v>
      </c>
      <c r="J33" s="292">
        <v>169</v>
      </c>
      <c r="K33" s="292">
        <v>162</v>
      </c>
      <c r="L33" s="295">
        <v>14</v>
      </c>
      <c r="M33" s="292">
        <v>8</v>
      </c>
      <c r="N33" s="292">
        <v>6</v>
      </c>
      <c r="O33" s="292" t="s">
        <v>96</v>
      </c>
      <c r="P33" s="292" t="s">
        <v>96</v>
      </c>
      <c r="Q33" s="292" t="s">
        <v>96</v>
      </c>
      <c r="R33" s="292" t="s">
        <v>96</v>
      </c>
      <c r="S33" s="292" t="s">
        <v>96</v>
      </c>
      <c r="T33" s="292" t="s">
        <v>96</v>
      </c>
      <c r="U33" s="292">
        <v>27</v>
      </c>
      <c r="V33" s="292">
        <v>16</v>
      </c>
      <c r="W33" s="295">
        <v>10</v>
      </c>
      <c r="X33" s="295">
        <v>5</v>
      </c>
      <c r="Y33" s="295">
        <v>5</v>
      </c>
      <c r="Z33" s="295">
        <v>2</v>
      </c>
      <c r="AA33" s="310">
        <v>2</v>
      </c>
      <c r="AB33" s="310">
        <v>0</v>
      </c>
      <c r="AC33" s="295">
        <v>0</v>
      </c>
      <c r="AD33" s="310">
        <v>0</v>
      </c>
      <c r="AE33" s="310">
        <v>0</v>
      </c>
      <c r="AF33" s="295">
        <v>1</v>
      </c>
      <c r="AG33" s="310">
        <v>0</v>
      </c>
      <c r="AH33" s="310">
        <v>1</v>
      </c>
      <c r="AI33" s="295">
        <v>0</v>
      </c>
      <c r="AJ33" s="310">
        <v>0</v>
      </c>
      <c r="AK33" s="310">
        <v>0</v>
      </c>
      <c r="AL33" s="316">
        <v>3</v>
      </c>
      <c r="AM33" s="316">
        <v>1</v>
      </c>
      <c r="AN33" s="316">
        <v>2</v>
      </c>
      <c r="AO33" s="292">
        <v>27</v>
      </c>
      <c r="AP33" s="292">
        <v>16</v>
      </c>
      <c r="AQ33" s="295">
        <v>1</v>
      </c>
      <c r="AR33" s="310">
        <v>0</v>
      </c>
      <c r="AS33" s="310">
        <v>1</v>
      </c>
      <c r="AT33" s="295">
        <v>2</v>
      </c>
      <c r="AU33" s="292">
        <v>1</v>
      </c>
      <c r="AV33" s="292">
        <v>1</v>
      </c>
      <c r="AW33" s="295">
        <v>1</v>
      </c>
      <c r="AX33" s="292">
        <v>0</v>
      </c>
      <c r="AY33" s="292">
        <v>1</v>
      </c>
      <c r="AZ33" s="295">
        <v>3</v>
      </c>
      <c r="BA33" s="292">
        <v>2</v>
      </c>
      <c r="BB33" s="292">
        <v>1</v>
      </c>
      <c r="BC33" s="295">
        <v>0</v>
      </c>
      <c r="BD33" s="292">
        <v>0</v>
      </c>
      <c r="BE33" s="292">
        <v>0</v>
      </c>
      <c r="BG33" s="421">
        <f t="shared" si="0"/>
        <v>0</v>
      </c>
      <c r="BH33" s="421">
        <f t="shared" si="1"/>
        <v>0</v>
      </c>
      <c r="BI33" s="421">
        <f t="shared" si="2"/>
        <v>0</v>
      </c>
      <c r="BJ33" s="421">
        <f t="shared" si="3"/>
        <v>0</v>
      </c>
      <c r="BK33" s="421">
        <f t="shared" si="4"/>
        <v>0</v>
      </c>
      <c r="BL33" s="421"/>
      <c r="BM33" s="421"/>
      <c r="BN33" s="421">
        <f t="shared" si="7"/>
        <v>0</v>
      </c>
      <c r="BO33" s="421">
        <f t="shared" si="8"/>
        <v>0</v>
      </c>
      <c r="BP33" s="421">
        <f t="shared" si="9"/>
        <v>0</v>
      </c>
      <c r="BQ33" s="421">
        <f t="shared" si="10"/>
        <v>0</v>
      </c>
      <c r="BR33" s="421">
        <f t="shared" si="11"/>
        <v>0</v>
      </c>
      <c r="BS33" s="421">
        <f t="shared" si="12"/>
        <v>0</v>
      </c>
      <c r="BT33" s="421">
        <f t="shared" si="13"/>
        <v>0</v>
      </c>
      <c r="BU33" s="421">
        <f t="shared" si="14"/>
        <v>0</v>
      </c>
      <c r="BV33" s="421">
        <f t="shared" si="15"/>
        <v>0</v>
      </c>
      <c r="BW33" s="421">
        <f t="shared" si="16"/>
        <v>0</v>
      </c>
      <c r="BX33" s="421">
        <f t="shared" si="17"/>
        <v>0</v>
      </c>
      <c r="BY33" s="421">
        <f t="shared" si="18"/>
        <v>0</v>
      </c>
      <c r="BZ33" s="421">
        <f t="shared" si="19"/>
        <v>0</v>
      </c>
    </row>
    <row r="34" spans="1:78" s="224" customFormat="1" ht="16.5" customHeight="1">
      <c r="A34" s="292">
        <v>28</v>
      </c>
      <c r="B34" s="292">
        <v>17</v>
      </c>
      <c r="C34" s="295">
        <v>439</v>
      </c>
      <c r="D34" s="295">
        <v>225</v>
      </c>
      <c r="E34" s="295">
        <v>214</v>
      </c>
      <c r="F34" s="295">
        <v>92</v>
      </c>
      <c r="G34" s="296">
        <v>51</v>
      </c>
      <c r="H34" s="296">
        <v>41</v>
      </c>
      <c r="I34" s="295">
        <v>333</v>
      </c>
      <c r="J34" s="292">
        <v>165</v>
      </c>
      <c r="K34" s="292">
        <v>168</v>
      </c>
      <c r="L34" s="295">
        <v>14</v>
      </c>
      <c r="M34" s="292">
        <v>9</v>
      </c>
      <c r="N34" s="292">
        <v>5</v>
      </c>
      <c r="O34" s="292" t="s">
        <v>96</v>
      </c>
      <c r="P34" s="292" t="s">
        <v>96</v>
      </c>
      <c r="Q34" s="292" t="s">
        <v>96</v>
      </c>
      <c r="R34" s="292" t="s">
        <v>96</v>
      </c>
      <c r="S34" s="292" t="s">
        <v>96</v>
      </c>
      <c r="T34" s="292" t="s">
        <v>96</v>
      </c>
      <c r="U34" s="292">
        <v>28</v>
      </c>
      <c r="V34" s="292">
        <v>17</v>
      </c>
      <c r="W34" s="295">
        <v>11</v>
      </c>
      <c r="X34" s="295">
        <v>4</v>
      </c>
      <c r="Y34" s="295">
        <v>7</v>
      </c>
      <c r="Z34" s="295">
        <v>0</v>
      </c>
      <c r="AA34" s="310">
        <v>0</v>
      </c>
      <c r="AB34" s="310">
        <v>0</v>
      </c>
      <c r="AC34" s="295">
        <v>1</v>
      </c>
      <c r="AD34" s="310">
        <v>0</v>
      </c>
      <c r="AE34" s="310">
        <v>1</v>
      </c>
      <c r="AF34" s="295">
        <v>1</v>
      </c>
      <c r="AG34" s="310">
        <v>0</v>
      </c>
      <c r="AH34" s="310">
        <v>1</v>
      </c>
      <c r="AI34" s="295">
        <v>4</v>
      </c>
      <c r="AJ34" s="310">
        <v>2</v>
      </c>
      <c r="AK34" s="310">
        <v>2</v>
      </c>
      <c r="AL34" s="316">
        <v>1</v>
      </c>
      <c r="AM34" s="316">
        <v>0</v>
      </c>
      <c r="AN34" s="316">
        <v>1</v>
      </c>
      <c r="AO34" s="292">
        <v>28</v>
      </c>
      <c r="AP34" s="292">
        <v>17</v>
      </c>
      <c r="AQ34" s="295">
        <v>0</v>
      </c>
      <c r="AR34" s="310">
        <v>0</v>
      </c>
      <c r="AS34" s="310">
        <v>0</v>
      </c>
      <c r="AT34" s="295">
        <v>1</v>
      </c>
      <c r="AU34" s="292">
        <v>0</v>
      </c>
      <c r="AV34" s="292">
        <v>1</v>
      </c>
      <c r="AW34" s="295">
        <v>0</v>
      </c>
      <c r="AX34" s="292">
        <v>0</v>
      </c>
      <c r="AY34" s="292">
        <v>0</v>
      </c>
      <c r="AZ34" s="295">
        <v>3</v>
      </c>
      <c r="BA34" s="292">
        <v>1</v>
      </c>
      <c r="BB34" s="292">
        <v>2</v>
      </c>
      <c r="BC34" s="295">
        <v>1</v>
      </c>
      <c r="BD34" s="292">
        <v>1</v>
      </c>
      <c r="BE34" s="292">
        <v>0</v>
      </c>
      <c r="BG34" s="421">
        <f t="shared" si="0"/>
        <v>0</v>
      </c>
      <c r="BH34" s="421">
        <f t="shared" si="1"/>
        <v>0</v>
      </c>
      <c r="BI34" s="421">
        <f t="shared" si="2"/>
        <v>0</v>
      </c>
      <c r="BJ34" s="421">
        <f t="shared" si="3"/>
        <v>0</v>
      </c>
      <c r="BK34" s="421">
        <f t="shared" si="4"/>
        <v>0</v>
      </c>
      <c r="BL34" s="421"/>
      <c r="BM34" s="421"/>
      <c r="BN34" s="421">
        <f t="shared" si="7"/>
        <v>0</v>
      </c>
      <c r="BO34" s="421">
        <f t="shared" si="8"/>
        <v>0</v>
      </c>
      <c r="BP34" s="421">
        <f t="shared" si="9"/>
        <v>0</v>
      </c>
      <c r="BQ34" s="421">
        <f t="shared" si="10"/>
        <v>0</v>
      </c>
      <c r="BR34" s="421">
        <f t="shared" si="11"/>
        <v>0</v>
      </c>
      <c r="BS34" s="421">
        <f t="shared" si="12"/>
        <v>0</v>
      </c>
      <c r="BT34" s="421">
        <f t="shared" si="13"/>
        <v>0</v>
      </c>
      <c r="BU34" s="421">
        <f t="shared" si="14"/>
        <v>0</v>
      </c>
      <c r="BV34" s="421">
        <f t="shared" si="15"/>
        <v>0</v>
      </c>
      <c r="BW34" s="421">
        <f t="shared" si="16"/>
        <v>0</v>
      </c>
      <c r="BX34" s="421">
        <f t="shared" si="17"/>
        <v>0</v>
      </c>
      <c r="BY34" s="421">
        <f t="shared" si="18"/>
        <v>0</v>
      </c>
      <c r="BZ34" s="421">
        <f t="shared" si="19"/>
        <v>0</v>
      </c>
    </row>
    <row r="35" spans="1:78" s="224" customFormat="1" ht="16.5" customHeight="1">
      <c r="A35" s="292">
        <v>29</v>
      </c>
      <c r="B35" s="292">
        <v>18</v>
      </c>
      <c r="C35" s="295">
        <v>503</v>
      </c>
      <c r="D35" s="295">
        <v>262</v>
      </c>
      <c r="E35" s="295">
        <v>241</v>
      </c>
      <c r="F35" s="295">
        <v>82</v>
      </c>
      <c r="G35" s="296">
        <v>52</v>
      </c>
      <c r="H35" s="296">
        <v>30</v>
      </c>
      <c r="I35" s="295">
        <v>408</v>
      </c>
      <c r="J35" s="292">
        <v>206</v>
      </c>
      <c r="K35" s="292">
        <v>202</v>
      </c>
      <c r="L35" s="295">
        <v>13</v>
      </c>
      <c r="M35" s="292">
        <v>4</v>
      </c>
      <c r="N35" s="292">
        <v>9</v>
      </c>
      <c r="O35" s="292" t="s">
        <v>96</v>
      </c>
      <c r="P35" s="292" t="s">
        <v>96</v>
      </c>
      <c r="Q35" s="292" t="s">
        <v>96</v>
      </c>
      <c r="R35" s="292" t="s">
        <v>96</v>
      </c>
      <c r="S35" s="292" t="s">
        <v>96</v>
      </c>
      <c r="T35" s="292" t="s">
        <v>96</v>
      </c>
      <c r="U35" s="292">
        <v>29</v>
      </c>
      <c r="V35" s="292">
        <v>18</v>
      </c>
      <c r="W35" s="295">
        <v>13</v>
      </c>
      <c r="X35" s="295">
        <v>9</v>
      </c>
      <c r="Y35" s="295">
        <v>4</v>
      </c>
      <c r="Z35" s="295">
        <v>2</v>
      </c>
      <c r="AA35" s="310">
        <v>2</v>
      </c>
      <c r="AB35" s="310">
        <v>0</v>
      </c>
      <c r="AC35" s="295">
        <v>0</v>
      </c>
      <c r="AD35" s="310">
        <v>0</v>
      </c>
      <c r="AE35" s="310">
        <v>0</v>
      </c>
      <c r="AF35" s="295">
        <v>0</v>
      </c>
      <c r="AG35" s="310">
        <v>0</v>
      </c>
      <c r="AH35" s="310">
        <v>0</v>
      </c>
      <c r="AI35" s="295">
        <v>2</v>
      </c>
      <c r="AJ35" s="310">
        <v>1</v>
      </c>
      <c r="AK35" s="310">
        <v>1</v>
      </c>
      <c r="AL35" s="316">
        <v>6</v>
      </c>
      <c r="AM35" s="316">
        <v>4</v>
      </c>
      <c r="AN35" s="316">
        <v>2</v>
      </c>
      <c r="AO35" s="292">
        <v>29</v>
      </c>
      <c r="AP35" s="292">
        <v>18</v>
      </c>
      <c r="AQ35" s="295">
        <v>0</v>
      </c>
      <c r="AR35" s="310">
        <v>0</v>
      </c>
      <c r="AS35" s="310">
        <v>0</v>
      </c>
      <c r="AT35" s="295">
        <v>6</v>
      </c>
      <c r="AU35" s="292">
        <v>4</v>
      </c>
      <c r="AV35" s="292">
        <v>2</v>
      </c>
      <c r="AW35" s="295">
        <v>1</v>
      </c>
      <c r="AX35" s="292">
        <v>1</v>
      </c>
      <c r="AY35" s="292">
        <v>0</v>
      </c>
      <c r="AZ35" s="295">
        <v>2</v>
      </c>
      <c r="BA35" s="292">
        <v>1</v>
      </c>
      <c r="BB35" s="292">
        <v>1</v>
      </c>
      <c r="BC35" s="295">
        <v>0</v>
      </c>
      <c r="BD35" s="292">
        <v>0</v>
      </c>
      <c r="BE35" s="292">
        <v>0</v>
      </c>
      <c r="BG35" s="421">
        <f t="shared" si="0"/>
        <v>0</v>
      </c>
      <c r="BH35" s="421">
        <f t="shared" si="1"/>
        <v>0</v>
      </c>
      <c r="BI35" s="421">
        <f t="shared" si="2"/>
        <v>0</v>
      </c>
      <c r="BJ35" s="421">
        <f t="shared" si="3"/>
        <v>0</v>
      </c>
      <c r="BK35" s="421">
        <f t="shared" si="4"/>
        <v>0</v>
      </c>
      <c r="BL35" s="421"/>
      <c r="BM35" s="421"/>
      <c r="BN35" s="421">
        <f t="shared" si="7"/>
        <v>0</v>
      </c>
      <c r="BO35" s="421">
        <f t="shared" si="8"/>
        <v>0</v>
      </c>
      <c r="BP35" s="421">
        <f t="shared" si="9"/>
        <v>0</v>
      </c>
      <c r="BQ35" s="421">
        <f t="shared" si="10"/>
        <v>0</v>
      </c>
      <c r="BR35" s="421">
        <f t="shared" si="11"/>
        <v>0</v>
      </c>
      <c r="BS35" s="421">
        <f t="shared" si="12"/>
        <v>0</v>
      </c>
      <c r="BT35" s="421">
        <f t="shared" si="13"/>
        <v>0</v>
      </c>
      <c r="BU35" s="421">
        <f t="shared" si="14"/>
        <v>0</v>
      </c>
      <c r="BV35" s="421">
        <f t="shared" si="15"/>
        <v>0</v>
      </c>
      <c r="BW35" s="421">
        <f t="shared" si="16"/>
        <v>0</v>
      </c>
      <c r="BX35" s="421">
        <f t="shared" si="17"/>
        <v>0</v>
      </c>
      <c r="BY35" s="421">
        <f t="shared" si="18"/>
        <v>0</v>
      </c>
      <c r="BZ35" s="421">
        <f t="shared" si="19"/>
        <v>0</v>
      </c>
    </row>
    <row r="36" spans="1:78" s="224" customFormat="1" ht="16.5" customHeight="1">
      <c r="A36" s="292">
        <v>30</v>
      </c>
      <c r="B36" s="292">
        <v>19</v>
      </c>
      <c r="C36" s="295">
        <v>457</v>
      </c>
      <c r="D36" s="295">
        <v>230</v>
      </c>
      <c r="E36" s="295">
        <v>227</v>
      </c>
      <c r="F36" s="295">
        <v>105</v>
      </c>
      <c r="G36" s="296">
        <v>51</v>
      </c>
      <c r="H36" s="296">
        <v>54</v>
      </c>
      <c r="I36" s="295">
        <v>340</v>
      </c>
      <c r="J36" s="292">
        <v>173</v>
      </c>
      <c r="K36" s="292">
        <v>167</v>
      </c>
      <c r="L36" s="295">
        <v>12</v>
      </c>
      <c r="M36" s="292">
        <v>6</v>
      </c>
      <c r="N36" s="292">
        <v>6</v>
      </c>
      <c r="O36" s="292" t="s">
        <v>96</v>
      </c>
      <c r="P36" s="292" t="s">
        <v>96</v>
      </c>
      <c r="Q36" s="292" t="s">
        <v>96</v>
      </c>
      <c r="R36" s="292" t="s">
        <v>96</v>
      </c>
      <c r="S36" s="292" t="s">
        <v>96</v>
      </c>
      <c r="T36" s="292" t="s">
        <v>96</v>
      </c>
      <c r="U36" s="292">
        <v>30</v>
      </c>
      <c r="V36" s="292">
        <v>19</v>
      </c>
      <c r="W36" s="295">
        <v>11</v>
      </c>
      <c r="X36" s="295">
        <v>3</v>
      </c>
      <c r="Y36" s="295">
        <v>8</v>
      </c>
      <c r="Z36" s="295">
        <v>0</v>
      </c>
      <c r="AA36" s="310">
        <v>0</v>
      </c>
      <c r="AB36" s="310">
        <v>0</v>
      </c>
      <c r="AC36" s="295">
        <v>1</v>
      </c>
      <c r="AD36" s="310">
        <v>1</v>
      </c>
      <c r="AE36" s="310">
        <v>0</v>
      </c>
      <c r="AF36" s="295">
        <v>0</v>
      </c>
      <c r="AG36" s="310">
        <v>0</v>
      </c>
      <c r="AH36" s="310">
        <v>0</v>
      </c>
      <c r="AI36" s="295">
        <v>1</v>
      </c>
      <c r="AJ36" s="310">
        <v>0</v>
      </c>
      <c r="AK36" s="310">
        <v>1</v>
      </c>
      <c r="AL36" s="316">
        <v>4</v>
      </c>
      <c r="AM36" s="316">
        <v>2</v>
      </c>
      <c r="AN36" s="316">
        <v>2</v>
      </c>
      <c r="AO36" s="292">
        <v>30</v>
      </c>
      <c r="AP36" s="292">
        <v>19</v>
      </c>
      <c r="AQ36" s="295">
        <v>1</v>
      </c>
      <c r="AR36" s="310">
        <v>0</v>
      </c>
      <c r="AS36" s="310">
        <v>1</v>
      </c>
      <c r="AT36" s="295">
        <v>3</v>
      </c>
      <c r="AU36" s="292">
        <v>2</v>
      </c>
      <c r="AV36" s="292">
        <v>1</v>
      </c>
      <c r="AW36" s="295">
        <v>1</v>
      </c>
      <c r="AX36" s="292">
        <v>0</v>
      </c>
      <c r="AY36" s="292">
        <v>1</v>
      </c>
      <c r="AZ36" s="295">
        <v>4</v>
      </c>
      <c r="BA36" s="292">
        <v>0</v>
      </c>
      <c r="BB36" s="292">
        <v>4</v>
      </c>
      <c r="BC36" s="295">
        <v>0</v>
      </c>
      <c r="BD36" s="292">
        <v>0</v>
      </c>
      <c r="BE36" s="292">
        <v>0</v>
      </c>
      <c r="BG36" s="421">
        <f t="shared" si="0"/>
        <v>0</v>
      </c>
      <c r="BH36" s="421">
        <f t="shared" si="1"/>
        <v>0</v>
      </c>
      <c r="BI36" s="421">
        <f t="shared" si="2"/>
        <v>0</v>
      </c>
      <c r="BJ36" s="421">
        <f t="shared" si="3"/>
        <v>0</v>
      </c>
      <c r="BK36" s="421">
        <f t="shared" si="4"/>
        <v>0</v>
      </c>
      <c r="BL36" s="421"/>
      <c r="BM36" s="421"/>
      <c r="BN36" s="421">
        <f t="shared" si="7"/>
        <v>0</v>
      </c>
      <c r="BO36" s="421">
        <f t="shared" si="8"/>
        <v>0</v>
      </c>
      <c r="BP36" s="421">
        <f t="shared" si="9"/>
        <v>0</v>
      </c>
      <c r="BQ36" s="421">
        <f t="shared" si="10"/>
        <v>0</v>
      </c>
      <c r="BR36" s="421">
        <f t="shared" si="11"/>
        <v>0</v>
      </c>
      <c r="BS36" s="421">
        <f t="shared" si="12"/>
        <v>0</v>
      </c>
      <c r="BT36" s="421">
        <f t="shared" si="13"/>
        <v>0</v>
      </c>
      <c r="BU36" s="421">
        <f t="shared" si="14"/>
        <v>0</v>
      </c>
      <c r="BV36" s="421">
        <f t="shared" si="15"/>
        <v>0</v>
      </c>
      <c r="BW36" s="421">
        <f t="shared" si="16"/>
        <v>0</v>
      </c>
      <c r="BX36" s="421">
        <f t="shared" si="17"/>
        <v>0</v>
      </c>
      <c r="BY36" s="421">
        <f t="shared" si="18"/>
        <v>0</v>
      </c>
      <c r="BZ36" s="421">
        <f t="shared" si="19"/>
        <v>0</v>
      </c>
    </row>
    <row r="37" spans="1:78" s="224" customFormat="1" ht="16.5" customHeight="1">
      <c r="A37" s="292">
        <v>31</v>
      </c>
      <c r="B37" s="292">
        <v>20</v>
      </c>
      <c r="C37" s="295">
        <v>496</v>
      </c>
      <c r="D37" s="295">
        <v>252</v>
      </c>
      <c r="E37" s="295">
        <v>244</v>
      </c>
      <c r="F37" s="295">
        <v>82</v>
      </c>
      <c r="G37" s="296">
        <v>51</v>
      </c>
      <c r="H37" s="296">
        <v>31</v>
      </c>
      <c r="I37" s="295">
        <v>401</v>
      </c>
      <c r="J37" s="292">
        <v>190</v>
      </c>
      <c r="K37" s="292">
        <v>211</v>
      </c>
      <c r="L37" s="295">
        <v>13</v>
      </c>
      <c r="M37" s="292">
        <v>11</v>
      </c>
      <c r="N37" s="292">
        <v>2</v>
      </c>
      <c r="O37" s="292" t="s">
        <v>96</v>
      </c>
      <c r="P37" s="292" t="s">
        <v>96</v>
      </c>
      <c r="Q37" s="292" t="s">
        <v>96</v>
      </c>
      <c r="R37" s="292" t="s">
        <v>96</v>
      </c>
      <c r="S37" s="292" t="s">
        <v>96</v>
      </c>
      <c r="T37" s="292" t="s">
        <v>96</v>
      </c>
      <c r="U37" s="292">
        <v>31</v>
      </c>
      <c r="V37" s="292">
        <v>20</v>
      </c>
      <c r="W37" s="295">
        <v>10</v>
      </c>
      <c r="X37" s="295">
        <v>6</v>
      </c>
      <c r="Y37" s="295">
        <v>4</v>
      </c>
      <c r="Z37" s="295">
        <v>1</v>
      </c>
      <c r="AA37" s="310">
        <v>1</v>
      </c>
      <c r="AB37" s="310">
        <v>0</v>
      </c>
      <c r="AC37" s="295">
        <v>0</v>
      </c>
      <c r="AD37" s="310">
        <v>0</v>
      </c>
      <c r="AE37" s="310">
        <v>0</v>
      </c>
      <c r="AF37" s="295">
        <v>2</v>
      </c>
      <c r="AG37" s="310">
        <v>1</v>
      </c>
      <c r="AH37" s="310">
        <v>1</v>
      </c>
      <c r="AI37" s="295">
        <v>4</v>
      </c>
      <c r="AJ37" s="310">
        <v>3</v>
      </c>
      <c r="AK37" s="310">
        <v>1</v>
      </c>
      <c r="AL37" s="316">
        <v>0</v>
      </c>
      <c r="AM37" s="316">
        <v>0</v>
      </c>
      <c r="AN37" s="316">
        <v>0</v>
      </c>
      <c r="AO37" s="292">
        <v>31</v>
      </c>
      <c r="AP37" s="292">
        <v>20</v>
      </c>
      <c r="AQ37" s="295">
        <v>0</v>
      </c>
      <c r="AR37" s="310">
        <v>0</v>
      </c>
      <c r="AS37" s="310">
        <v>0</v>
      </c>
      <c r="AT37" s="295">
        <v>0</v>
      </c>
      <c r="AU37" s="292">
        <v>0</v>
      </c>
      <c r="AV37" s="292">
        <v>0</v>
      </c>
      <c r="AW37" s="295">
        <v>0</v>
      </c>
      <c r="AX37" s="292">
        <v>0</v>
      </c>
      <c r="AY37" s="292">
        <v>0</v>
      </c>
      <c r="AZ37" s="295">
        <v>2</v>
      </c>
      <c r="BA37" s="292">
        <v>1</v>
      </c>
      <c r="BB37" s="292">
        <v>1</v>
      </c>
      <c r="BC37" s="295">
        <v>1</v>
      </c>
      <c r="BD37" s="292">
        <v>0</v>
      </c>
      <c r="BE37" s="292">
        <v>1</v>
      </c>
      <c r="BG37" s="421">
        <f t="shared" si="0"/>
        <v>0</v>
      </c>
      <c r="BH37" s="421">
        <f t="shared" si="1"/>
        <v>0</v>
      </c>
      <c r="BI37" s="421">
        <f t="shared" si="2"/>
        <v>0</v>
      </c>
      <c r="BJ37" s="421">
        <f t="shared" si="3"/>
        <v>0</v>
      </c>
      <c r="BK37" s="421">
        <f t="shared" si="4"/>
        <v>0</v>
      </c>
      <c r="BL37" s="421"/>
      <c r="BM37" s="421"/>
      <c r="BN37" s="421">
        <f t="shared" si="7"/>
        <v>0</v>
      </c>
      <c r="BO37" s="421">
        <f t="shared" si="8"/>
        <v>0</v>
      </c>
      <c r="BP37" s="421">
        <f t="shared" si="9"/>
        <v>0</v>
      </c>
      <c r="BQ37" s="421">
        <f t="shared" si="10"/>
        <v>0</v>
      </c>
      <c r="BR37" s="421">
        <f t="shared" si="11"/>
        <v>0</v>
      </c>
      <c r="BS37" s="421">
        <f t="shared" si="12"/>
        <v>0</v>
      </c>
      <c r="BT37" s="421">
        <f t="shared" si="13"/>
        <v>0</v>
      </c>
      <c r="BU37" s="421">
        <f t="shared" si="14"/>
        <v>0</v>
      </c>
      <c r="BV37" s="421">
        <f t="shared" si="15"/>
        <v>0</v>
      </c>
      <c r="BW37" s="421">
        <f t="shared" si="16"/>
        <v>0</v>
      </c>
      <c r="BX37" s="421">
        <f t="shared" si="17"/>
        <v>0</v>
      </c>
      <c r="BY37" s="421">
        <f t="shared" si="18"/>
        <v>0</v>
      </c>
      <c r="BZ37" s="421">
        <f t="shared" si="19"/>
        <v>0</v>
      </c>
    </row>
    <row r="38" spans="1:78" s="224" customFormat="1" ht="16.5" customHeight="1">
      <c r="A38" s="292">
        <v>32</v>
      </c>
      <c r="B38" s="292">
        <v>21</v>
      </c>
      <c r="C38" s="295">
        <v>528</v>
      </c>
      <c r="D38" s="295">
        <v>276</v>
      </c>
      <c r="E38" s="295">
        <v>252</v>
      </c>
      <c r="F38" s="295">
        <v>105</v>
      </c>
      <c r="G38" s="296">
        <v>61</v>
      </c>
      <c r="H38" s="296">
        <v>44</v>
      </c>
      <c r="I38" s="295">
        <v>413</v>
      </c>
      <c r="J38" s="292">
        <v>211</v>
      </c>
      <c r="K38" s="292">
        <v>202</v>
      </c>
      <c r="L38" s="295">
        <v>10</v>
      </c>
      <c r="M38" s="292">
        <v>4</v>
      </c>
      <c r="N38" s="292">
        <v>6</v>
      </c>
      <c r="O38" s="292" t="s">
        <v>96</v>
      </c>
      <c r="P38" s="292" t="s">
        <v>96</v>
      </c>
      <c r="Q38" s="292" t="s">
        <v>96</v>
      </c>
      <c r="R38" s="292" t="s">
        <v>96</v>
      </c>
      <c r="S38" s="292" t="s">
        <v>96</v>
      </c>
      <c r="T38" s="292" t="s">
        <v>96</v>
      </c>
      <c r="U38" s="292">
        <v>32</v>
      </c>
      <c r="V38" s="292">
        <v>21</v>
      </c>
      <c r="W38" s="295">
        <v>7</v>
      </c>
      <c r="X38" s="295">
        <v>5</v>
      </c>
      <c r="Y38" s="295">
        <v>2</v>
      </c>
      <c r="Z38" s="295">
        <v>1</v>
      </c>
      <c r="AA38" s="310">
        <v>1</v>
      </c>
      <c r="AB38" s="310">
        <v>0</v>
      </c>
      <c r="AC38" s="295">
        <v>0</v>
      </c>
      <c r="AD38" s="310">
        <v>0</v>
      </c>
      <c r="AE38" s="310">
        <v>0</v>
      </c>
      <c r="AF38" s="295">
        <v>0</v>
      </c>
      <c r="AG38" s="310">
        <v>0</v>
      </c>
      <c r="AH38" s="310">
        <v>0</v>
      </c>
      <c r="AI38" s="295">
        <v>1</v>
      </c>
      <c r="AJ38" s="310">
        <v>0</v>
      </c>
      <c r="AK38" s="310">
        <v>1</v>
      </c>
      <c r="AL38" s="316">
        <v>2</v>
      </c>
      <c r="AM38" s="316">
        <v>2</v>
      </c>
      <c r="AN38" s="316">
        <v>0</v>
      </c>
      <c r="AO38" s="292">
        <v>32</v>
      </c>
      <c r="AP38" s="292">
        <v>21</v>
      </c>
      <c r="AQ38" s="295">
        <v>0</v>
      </c>
      <c r="AR38" s="310">
        <v>0</v>
      </c>
      <c r="AS38" s="310">
        <v>0</v>
      </c>
      <c r="AT38" s="295">
        <v>2</v>
      </c>
      <c r="AU38" s="292">
        <v>2</v>
      </c>
      <c r="AV38" s="292">
        <v>0</v>
      </c>
      <c r="AW38" s="295">
        <v>0</v>
      </c>
      <c r="AX38" s="292">
        <v>0</v>
      </c>
      <c r="AY38" s="292">
        <v>0</v>
      </c>
      <c r="AZ38" s="295">
        <v>3</v>
      </c>
      <c r="BA38" s="292">
        <v>2</v>
      </c>
      <c r="BB38" s="292">
        <v>1</v>
      </c>
      <c r="BC38" s="295">
        <v>0</v>
      </c>
      <c r="BD38" s="292">
        <v>0</v>
      </c>
      <c r="BE38" s="292">
        <v>0</v>
      </c>
      <c r="BG38" s="421">
        <f t="shared" si="0"/>
        <v>0</v>
      </c>
      <c r="BH38" s="421">
        <f t="shared" si="1"/>
        <v>0</v>
      </c>
      <c r="BI38" s="421">
        <f t="shared" si="2"/>
        <v>0</v>
      </c>
      <c r="BJ38" s="421">
        <f t="shared" si="3"/>
        <v>0</v>
      </c>
      <c r="BK38" s="421">
        <f t="shared" si="4"/>
        <v>0</v>
      </c>
      <c r="BL38" s="421"/>
      <c r="BM38" s="421"/>
      <c r="BN38" s="421">
        <f t="shared" si="7"/>
        <v>0</v>
      </c>
      <c r="BO38" s="421">
        <f t="shared" si="8"/>
        <v>0</v>
      </c>
      <c r="BP38" s="421">
        <f t="shared" si="9"/>
        <v>0</v>
      </c>
      <c r="BQ38" s="421">
        <f t="shared" si="10"/>
        <v>0</v>
      </c>
      <c r="BR38" s="421">
        <f t="shared" si="11"/>
        <v>0</v>
      </c>
      <c r="BS38" s="421">
        <f t="shared" si="12"/>
        <v>0</v>
      </c>
      <c r="BT38" s="421">
        <f t="shared" si="13"/>
        <v>0</v>
      </c>
      <c r="BU38" s="421">
        <f t="shared" si="14"/>
        <v>0</v>
      </c>
      <c r="BV38" s="421">
        <f t="shared" si="15"/>
        <v>0</v>
      </c>
      <c r="BW38" s="421">
        <f t="shared" si="16"/>
        <v>0</v>
      </c>
      <c r="BX38" s="421">
        <f t="shared" si="17"/>
        <v>0</v>
      </c>
      <c r="BY38" s="421">
        <f t="shared" si="18"/>
        <v>0</v>
      </c>
      <c r="BZ38" s="421">
        <f t="shared" si="19"/>
        <v>0</v>
      </c>
    </row>
    <row r="39" spans="1:78" s="224" customFormat="1" ht="16.5" customHeight="1">
      <c r="A39" s="292">
        <v>33</v>
      </c>
      <c r="B39" s="292">
        <v>22</v>
      </c>
      <c r="C39" s="295">
        <v>585</v>
      </c>
      <c r="D39" s="295">
        <v>279</v>
      </c>
      <c r="E39" s="295">
        <v>306</v>
      </c>
      <c r="F39" s="295">
        <v>113</v>
      </c>
      <c r="G39" s="296">
        <v>56</v>
      </c>
      <c r="H39" s="296">
        <v>57</v>
      </c>
      <c r="I39" s="295">
        <v>455</v>
      </c>
      <c r="J39" s="292">
        <v>209</v>
      </c>
      <c r="K39" s="292">
        <v>246</v>
      </c>
      <c r="L39" s="295">
        <v>17</v>
      </c>
      <c r="M39" s="292">
        <v>14</v>
      </c>
      <c r="N39" s="292">
        <v>3</v>
      </c>
      <c r="O39" s="292" t="s">
        <v>96</v>
      </c>
      <c r="P39" s="292" t="s">
        <v>96</v>
      </c>
      <c r="Q39" s="292" t="s">
        <v>96</v>
      </c>
      <c r="R39" s="292" t="s">
        <v>96</v>
      </c>
      <c r="S39" s="292" t="s">
        <v>96</v>
      </c>
      <c r="T39" s="292" t="s">
        <v>96</v>
      </c>
      <c r="U39" s="292">
        <v>33</v>
      </c>
      <c r="V39" s="292">
        <v>22</v>
      </c>
      <c r="W39" s="295">
        <v>14</v>
      </c>
      <c r="X39" s="295">
        <v>6</v>
      </c>
      <c r="Y39" s="295">
        <v>8</v>
      </c>
      <c r="Z39" s="295">
        <v>5</v>
      </c>
      <c r="AA39" s="310">
        <v>4</v>
      </c>
      <c r="AB39" s="310">
        <v>1</v>
      </c>
      <c r="AC39" s="295">
        <v>1</v>
      </c>
      <c r="AD39" s="310">
        <v>0</v>
      </c>
      <c r="AE39" s="310">
        <v>1</v>
      </c>
      <c r="AF39" s="295">
        <v>1</v>
      </c>
      <c r="AG39" s="310">
        <v>0</v>
      </c>
      <c r="AH39" s="310">
        <v>1</v>
      </c>
      <c r="AI39" s="295">
        <v>4</v>
      </c>
      <c r="AJ39" s="310">
        <v>1</v>
      </c>
      <c r="AK39" s="310">
        <v>3</v>
      </c>
      <c r="AL39" s="316">
        <v>2</v>
      </c>
      <c r="AM39" s="316">
        <v>1</v>
      </c>
      <c r="AN39" s="316">
        <v>1</v>
      </c>
      <c r="AO39" s="292">
        <v>33</v>
      </c>
      <c r="AP39" s="292">
        <v>22</v>
      </c>
      <c r="AQ39" s="295">
        <v>0</v>
      </c>
      <c r="AR39" s="310">
        <v>0</v>
      </c>
      <c r="AS39" s="310">
        <v>0</v>
      </c>
      <c r="AT39" s="295">
        <v>2</v>
      </c>
      <c r="AU39" s="292">
        <v>1</v>
      </c>
      <c r="AV39" s="292">
        <v>1</v>
      </c>
      <c r="AW39" s="295">
        <v>0</v>
      </c>
      <c r="AX39" s="292">
        <v>0</v>
      </c>
      <c r="AY39" s="292">
        <v>0</v>
      </c>
      <c r="AZ39" s="295">
        <v>1</v>
      </c>
      <c r="BA39" s="292">
        <v>0</v>
      </c>
      <c r="BB39" s="292">
        <v>1</v>
      </c>
      <c r="BC39" s="295">
        <v>0</v>
      </c>
      <c r="BD39" s="292">
        <v>0</v>
      </c>
      <c r="BE39" s="292">
        <v>0</v>
      </c>
      <c r="BG39" s="421">
        <f t="shared" si="0"/>
        <v>0</v>
      </c>
      <c r="BH39" s="421">
        <f t="shared" si="1"/>
        <v>0</v>
      </c>
      <c r="BI39" s="421">
        <f t="shared" si="2"/>
        <v>0</v>
      </c>
      <c r="BJ39" s="421">
        <f t="shared" si="3"/>
        <v>0</v>
      </c>
      <c r="BK39" s="421">
        <f t="shared" si="4"/>
        <v>0</v>
      </c>
      <c r="BL39" s="421"/>
      <c r="BM39" s="421"/>
      <c r="BN39" s="421">
        <f t="shared" si="7"/>
        <v>0</v>
      </c>
      <c r="BO39" s="421">
        <f t="shared" si="8"/>
        <v>0</v>
      </c>
      <c r="BP39" s="421">
        <f t="shared" si="9"/>
        <v>0</v>
      </c>
      <c r="BQ39" s="421">
        <f t="shared" si="10"/>
        <v>0</v>
      </c>
      <c r="BR39" s="421">
        <f t="shared" si="11"/>
        <v>0</v>
      </c>
      <c r="BS39" s="421">
        <f t="shared" si="12"/>
        <v>0</v>
      </c>
      <c r="BT39" s="421">
        <f t="shared" si="13"/>
        <v>0</v>
      </c>
      <c r="BU39" s="421">
        <f t="shared" si="14"/>
        <v>0</v>
      </c>
      <c r="BV39" s="421">
        <f t="shared" si="15"/>
        <v>0</v>
      </c>
      <c r="BW39" s="421">
        <f t="shared" si="16"/>
        <v>0</v>
      </c>
      <c r="BX39" s="421">
        <f t="shared" si="17"/>
        <v>0</v>
      </c>
      <c r="BY39" s="421">
        <f t="shared" si="18"/>
        <v>0</v>
      </c>
      <c r="BZ39" s="421">
        <f t="shared" si="19"/>
        <v>0</v>
      </c>
    </row>
    <row r="40" spans="1:78" s="224" customFormat="1" ht="16.5" customHeight="1">
      <c r="A40" s="292">
        <v>34</v>
      </c>
      <c r="B40" s="292">
        <v>23</v>
      </c>
      <c r="C40" s="295">
        <v>525</v>
      </c>
      <c r="D40" s="295">
        <v>264</v>
      </c>
      <c r="E40" s="295">
        <v>261</v>
      </c>
      <c r="F40" s="295">
        <v>89</v>
      </c>
      <c r="G40" s="296">
        <v>50</v>
      </c>
      <c r="H40" s="296">
        <v>39</v>
      </c>
      <c r="I40" s="295">
        <v>426</v>
      </c>
      <c r="J40" s="292">
        <v>208</v>
      </c>
      <c r="K40" s="292">
        <v>218</v>
      </c>
      <c r="L40" s="295">
        <v>10</v>
      </c>
      <c r="M40" s="292">
        <v>6</v>
      </c>
      <c r="N40" s="292">
        <v>4</v>
      </c>
      <c r="O40" s="292" t="s">
        <v>96</v>
      </c>
      <c r="P40" s="292" t="s">
        <v>96</v>
      </c>
      <c r="Q40" s="292" t="s">
        <v>96</v>
      </c>
      <c r="R40" s="292" t="s">
        <v>96</v>
      </c>
      <c r="S40" s="292" t="s">
        <v>96</v>
      </c>
      <c r="T40" s="292" t="s">
        <v>96</v>
      </c>
      <c r="U40" s="292">
        <v>34</v>
      </c>
      <c r="V40" s="292">
        <v>23</v>
      </c>
      <c r="W40" s="295">
        <v>13</v>
      </c>
      <c r="X40" s="295">
        <v>8</v>
      </c>
      <c r="Y40" s="295">
        <v>5</v>
      </c>
      <c r="Z40" s="295">
        <v>1</v>
      </c>
      <c r="AA40" s="310">
        <v>1</v>
      </c>
      <c r="AB40" s="310">
        <v>0</v>
      </c>
      <c r="AC40" s="295">
        <v>0</v>
      </c>
      <c r="AD40" s="310">
        <v>0</v>
      </c>
      <c r="AE40" s="310">
        <v>0</v>
      </c>
      <c r="AF40" s="295">
        <v>1</v>
      </c>
      <c r="AG40" s="310">
        <v>1</v>
      </c>
      <c r="AH40" s="310">
        <v>0</v>
      </c>
      <c r="AI40" s="295">
        <v>2</v>
      </c>
      <c r="AJ40" s="310">
        <v>2</v>
      </c>
      <c r="AK40" s="310">
        <v>0</v>
      </c>
      <c r="AL40" s="316">
        <v>4</v>
      </c>
      <c r="AM40" s="316">
        <v>2</v>
      </c>
      <c r="AN40" s="316">
        <v>2</v>
      </c>
      <c r="AO40" s="292">
        <v>34</v>
      </c>
      <c r="AP40" s="292">
        <v>23</v>
      </c>
      <c r="AQ40" s="295">
        <v>0</v>
      </c>
      <c r="AR40" s="310">
        <v>0</v>
      </c>
      <c r="AS40" s="310">
        <v>0</v>
      </c>
      <c r="AT40" s="295">
        <v>4</v>
      </c>
      <c r="AU40" s="292">
        <v>2</v>
      </c>
      <c r="AV40" s="292">
        <v>2</v>
      </c>
      <c r="AW40" s="295">
        <v>0</v>
      </c>
      <c r="AX40" s="292">
        <v>0</v>
      </c>
      <c r="AY40" s="292">
        <v>0</v>
      </c>
      <c r="AZ40" s="295">
        <v>5</v>
      </c>
      <c r="BA40" s="292">
        <v>2</v>
      </c>
      <c r="BB40" s="292">
        <v>3</v>
      </c>
      <c r="BC40" s="295">
        <v>0</v>
      </c>
      <c r="BD40" s="292">
        <v>0</v>
      </c>
      <c r="BE40" s="292">
        <v>0</v>
      </c>
      <c r="BG40" s="421">
        <f t="shared" si="0"/>
        <v>0</v>
      </c>
      <c r="BH40" s="421">
        <f t="shared" si="1"/>
        <v>0</v>
      </c>
      <c r="BI40" s="421">
        <f t="shared" si="2"/>
        <v>0</v>
      </c>
      <c r="BJ40" s="421">
        <f t="shared" si="3"/>
        <v>0</v>
      </c>
      <c r="BK40" s="421">
        <f t="shared" si="4"/>
        <v>0</v>
      </c>
      <c r="BL40" s="421"/>
      <c r="BM40" s="421"/>
      <c r="BN40" s="421">
        <f t="shared" si="7"/>
        <v>0</v>
      </c>
      <c r="BO40" s="421">
        <f t="shared" si="8"/>
        <v>0</v>
      </c>
      <c r="BP40" s="421">
        <f t="shared" si="9"/>
        <v>0</v>
      </c>
      <c r="BQ40" s="421">
        <f t="shared" si="10"/>
        <v>0</v>
      </c>
      <c r="BR40" s="421">
        <f t="shared" si="11"/>
        <v>0</v>
      </c>
      <c r="BS40" s="421">
        <f t="shared" si="12"/>
        <v>0</v>
      </c>
      <c r="BT40" s="421">
        <f t="shared" si="13"/>
        <v>0</v>
      </c>
      <c r="BU40" s="421">
        <f t="shared" si="14"/>
        <v>0</v>
      </c>
      <c r="BV40" s="421">
        <f t="shared" si="15"/>
        <v>0</v>
      </c>
      <c r="BW40" s="421">
        <f t="shared" si="16"/>
        <v>0</v>
      </c>
      <c r="BX40" s="421">
        <f t="shared" si="17"/>
        <v>0</v>
      </c>
      <c r="BY40" s="421">
        <f t="shared" si="18"/>
        <v>0</v>
      </c>
      <c r="BZ40" s="421">
        <f t="shared" si="19"/>
        <v>0</v>
      </c>
    </row>
    <row r="41" spans="1:78" s="224" customFormat="1" ht="16.5" customHeight="1">
      <c r="A41" s="292">
        <v>35</v>
      </c>
      <c r="B41" s="292">
        <v>24</v>
      </c>
      <c r="C41" s="295">
        <v>498</v>
      </c>
      <c r="D41" s="295">
        <v>248</v>
      </c>
      <c r="E41" s="295">
        <v>250</v>
      </c>
      <c r="F41" s="295">
        <v>87</v>
      </c>
      <c r="G41" s="296">
        <v>53</v>
      </c>
      <c r="H41" s="296">
        <v>34</v>
      </c>
      <c r="I41" s="295">
        <v>396</v>
      </c>
      <c r="J41" s="292">
        <v>184</v>
      </c>
      <c r="K41" s="292">
        <v>212</v>
      </c>
      <c r="L41" s="295">
        <v>15</v>
      </c>
      <c r="M41" s="292">
        <v>11</v>
      </c>
      <c r="N41" s="292">
        <v>4</v>
      </c>
      <c r="O41" s="292" t="s">
        <v>96</v>
      </c>
      <c r="P41" s="292" t="s">
        <v>96</v>
      </c>
      <c r="Q41" s="292" t="s">
        <v>96</v>
      </c>
      <c r="R41" s="292" t="s">
        <v>96</v>
      </c>
      <c r="S41" s="292" t="s">
        <v>96</v>
      </c>
      <c r="T41" s="292" t="s">
        <v>96</v>
      </c>
      <c r="U41" s="292">
        <v>35</v>
      </c>
      <c r="V41" s="292">
        <v>24</v>
      </c>
      <c r="W41" s="295">
        <v>10</v>
      </c>
      <c r="X41" s="295">
        <v>4</v>
      </c>
      <c r="Y41" s="295">
        <v>6</v>
      </c>
      <c r="Z41" s="295">
        <v>2</v>
      </c>
      <c r="AA41" s="310">
        <v>1</v>
      </c>
      <c r="AB41" s="310">
        <v>1</v>
      </c>
      <c r="AC41" s="295">
        <v>1</v>
      </c>
      <c r="AD41" s="310">
        <v>1</v>
      </c>
      <c r="AE41" s="310">
        <v>0</v>
      </c>
      <c r="AF41" s="295">
        <v>0</v>
      </c>
      <c r="AG41" s="310">
        <v>0</v>
      </c>
      <c r="AH41" s="310">
        <v>0</v>
      </c>
      <c r="AI41" s="295">
        <v>4</v>
      </c>
      <c r="AJ41" s="310">
        <v>2</v>
      </c>
      <c r="AK41" s="310">
        <v>2</v>
      </c>
      <c r="AL41" s="316">
        <v>1</v>
      </c>
      <c r="AM41" s="316">
        <v>0</v>
      </c>
      <c r="AN41" s="316">
        <v>1</v>
      </c>
      <c r="AO41" s="292">
        <v>35</v>
      </c>
      <c r="AP41" s="292">
        <v>24</v>
      </c>
      <c r="AQ41" s="295">
        <v>0</v>
      </c>
      <c r="AR41" s="310">
        <v>0</v>
      </c>
      <c r="AS41" s="310">
        <v>0</v>
      </c>
      <c r="AT41" s="295">
        <v>1</v>
      </c>
      <c r="AU41" s="292">
        <v>0</v>
      </c>
      <c r="AV41" s="292">
        <v>1</v>
      </c>
      <c r="AW41" s="295">
        <v>0</v>
      </c>
      <c r="AX41" s="292">
        <v>0</v>
      </c>
      <c r="AY41" s="292">
        <v>0</v>
      </c>
      <c r="AZ41" s="295">
        <v>1</v>
      </c>
      <c r="BA41" s="292">
        <v>0</v>
      </c>
      <c r="BB41" s="292">
        <v>1</v>
      </c>
      <c r="BC41" s="295">
        <v>1</v>
      </c>
      <c r="BD41" s="292">
        <v>0</v>
      </c>
      <c r="BE41" s="292">
        <v>1</v>
      </c>
      <c r="BG41" s="421">
        <f t="shared" si="0"/>
        <v>0</v>
      </c>
      <c r="BH41" s="421">
        <f t="shared" si="1"/>
        <v>0</v>
      </c>
      <c r="BI41" s="421">
        <f t="shared" si="2"/>
        <v>0</v>
      </c>
      <c r="BJ41" s="421">
        <f t="shared" si="3"/>
        <v>0</v>
      </c>
      <c r="BK41" s="421">
        <f t="shared" si="4"/>
        <v>0</v>
      </c>
      <c r="BL41" s="421"/>
      <c r="BM41" s="421"/>
      <c r="BN41" s="421">
        <f t="shared" si="7"/>
        <v>0</v>
      </c>
      <c r="BO41" s="421">
        <f t="shared" si="8"/>
        <v>0</v>
      </c>
      <c r="BP41" s="421">
        <f t="shared" si="9"/>
        <v>0</v>
      </c>
      <c r="BQ41" s="421">
        <f t="shared" si="10"/>
        <v>0</v>
      </c>
      <c r="BR41" s="421">
        <f t="shared" si="11"/>
        <v>0</v>
      </c>
      <c r="BS41" s="421">
        <f t="shared" si="12"/>
        <v>0</v>
      </c>
      <c r="BT41" s="421">
        <f t="shared" si="13"/>
        <v>0</v>
      </c>
      <c r="BU41" s="421">
        <f t="shared" si="14"/>
        <v>0</v>
      </c>
      <c r="BV41" s="421">
        <f t="shared" si="15"/>
        <v>0</v>
      </c>
      <c r="BW41" s="421">
        <f t="shared" si="16"/>
        <v>0</v>
      </c>
      <c r="BX41" s="421">
        <f t="shared" si="17"/>
        <v>0</v>
      </c>
      <c r="BY41" s="421">
        <f t="shared" si="18"/>
        <v>0</v>
      </c>
      <c r="BZ41" s="421">
        <f t="shared" si="19"/>
        <v>0</v>
      </c>
    </row>
    <row r="42" spans="1:78" s="224" customFormat="1" ht="16.5" customHeight="1">
      <c r="A42" s="292">
        <v>36</v>
      </c>
      <c r="B42" s="292">
        <v>25</v>
      </c>
      <c r="C42" s="295">
        <v>479</v>
      </c>
      <c r="D42" s="295">
        <v>214</v>
      </c>
      <c r="E42" s="295">
        <v>265</v>
      </c>
      <c r="F42" s="295">
        <v>76</v>
      </c>
      <c r="G42" s="296">
        <v>46</v>
      </c>
      <c r="H42" s="296">
        <v>30</v>
      </c>
      <c r="I42" s="295">
        <v>389</v>
      </c>
      <c r="J42" s="292">
        <v>165</v>
      </c>
      <c r="K42" s="292">
        <v>224</v>
      </c>
      <c r="L42" s="295">
        <v>14</v>
      </c>
      <c r="M42" s="292">
        <v>3</v>
      </c>
      <c r="N42" s="292">
        <v>11</v>
      </c>
      <c r="O42" s="292" t="s">
        <v>96</v>
      </c>
      <c r="P42" s="292" t="s">
        <v>96</v>
      </c>
      <c r="Q42" s="292" t="s">
        <v>96</v>
      </c>
      <c r="R42" s="292" t="s">
        <v>96</v>
      </c>
      <c r="S42" s="292" t="s">
        <v>96</v>
      </c>
      <c r="T42" s="292" t="s">
        <v>96</v>
      </c>
      <c r="U42" s="292">
        <v>36</v>
      </c>
      <c r="V42" s="292">
        <v>25</v>
      </c>
      <c r="W42" s="295">
        <v>12</v>
      </c>
      <c r="X42" s="295">
        <v>6</v>
      </c>
      <c r="Y42" s="295">
        <v>6</v>
      </c>
      <c r="Z42" s="295">
        <v>4</v>
      </c>
      <c r="AA42" s="310">
        <v>2</v>
      </c>
      <c r="AB42" s="310">
        <v>2</v>
      </c>
      <c r="AC42" s="295">
        <v>0</v>
      </c>
      <c r="AD42" s="310">
        <v>0</v>
      </c>
      <c r="AE42" s="310">
        <v>0</v>
      </c>
      <c r="AF42" s="295">
        <v>1</v>
      </c>
      <c r="AG42" s="310">
        <v>0</v>
      </c>
      <c r="AH42" s="310">
        <v>1</v>
      </c>
      <c r="AI42" s="295">
        <v>3</v>
      </c>
      <c r="AJ42" s="310">
        <v>3</v>
      </c>
      <c r="AK42" s="310">
        <v>0</v>
      </c>
      <c r="AL42" s="316">
        <v>2</v>
      </c>
      <c r="AM42" s="316">
        <v>1</v>
      </c>
      <c r="AN42" s="316">
        <v>1</v>
      </c>
      <c r="AO42" s="292">
        <v>36</v>
      </c>
      <c r="AP42" s="292">
        <v>25</v>
      </c>
      <c r="AQ42" s="295">
        <v>0</v>
      </c>
      <c r="AR42" s="310">
        <v>0</v>
      </c>
      <c r="AS42" s="310">
        <v>0</v>
      </c>
      <c r="AT42" s="295">
        <v>2</v>
      </c>
      <c r="AU42" s="292">
        <v>1</v>
      </c>
      <c r="AV42" s="292">
        <v>1</v>
      </c>
      <c r="AW42" s="295">
        <v>0</v>
      </c>
      <c r="AX42" s="292">
        <v>0</v>
      </c>
      <c r="AY42" s="292">
        <v>0</v>
      </c>
      <c r="AZ42" s="295">
        <v>1</v>
      </c>
      <c r="BA42" s="292">
        <v>0</v>
      </c>
      <c r="BB42" s="292">
        <v>1</v>
      </c>
      <c r="BC42" s="295">
        <v>1</v>
      </c>
      <c r="BD42" s="292">
        <v>0</v>
      </c>
      <c r="BE42" s="292">
        <v>1</v>
      </c>
      <c r="BG42" s="421">
        <f t="shared" si="0"/>
        <v>0</v>
      </c>
      <c r="BH42" s="421">
        <f t="shared" si="1"/>
        <v>0</v>
      </c>
      <c r="BI42" s="421">
        <f t="shared" si="2"/>
        <v>0</v>
      </c>
      <c r="BJ42" s="421">
        <f t="shared" si="3"/>
        <v>0</v>
      </c>
      <c r="BK42" s="421">
        <f t="shared" si="4"/>
        <v>0</v>
      </c>
      <c r="BL42" s="421"/>
      <c r="BM42" s="421"/>
      <c r="BN42" s="421">
        <f t="shared" si="7"/>
        <v>0</v>
      </c>
      <c r="BO42" s="421">
        <f t="shared" si="8"/>
        <v>0</v>
      </c>
      <c r="BP42" s="421">
        <f t="shared" si="9"/>
        <v>0</v>
      </c>
      <c r="BQ42" s="421">
        <f t="shared" si="10"/>
        <v>0</v>
      </c>
      <c r="BR42" s="421">
        <f t="shared" si="11"/>
        <v>0</v>
      </c>
      <c r="BS42" s="421">
        <f t="shared" si="12"/>
        <v>0</v>
      </c>
      <c r="BT42" s="421">
        <f t="shared" si="13"/>
        <v>0</v>
      </c>
      <c r="BU42" s="421">
        <f t="shared" si="14"/>
        <v>0</v>
      </c>
      <c r="BV42" s="421">
        <f t="shared" si="15"/>
        <v>0</v>
      </c>
      <c r="BW42" s="421">
        <f t="shared" si="16"/>
        <v>0</v>
      </c>
      <c r="BX42" s="421">
        <f t="shared" si="17"/>
        <v>0</v>
      </c>
      <c r="BY42" s="421">
        <f t="shared" si="18"/>
        <v>0</v>
      </c>
      <c r="BZ42" s="421">
        <f t="shared" si="19"/>
        <v>0</v>
      </c>
    </row>
    <row r="43" spans="1:78" s="224" customFormat="1" ht="16.5" customHeight="1">
      <c r="A43" s="292">
        <v>37</v>
      </c>
      <c r="B43" s="292">
        <v>26</v>
      </c>
      <c r="C43" s="295">
        <v>517</v>
      </c>
      <c r="D43" s="295">
        <v>253</v>
      </c>
      <c r="E43" s="295">
        <v>264</v>
      </c>
      <c r="F43" s="295">
        <v>86</v>
      </c>
      <c r="G43" s="296">
        <v>54</v>
      </c>
      <c r="H43" s="296">
        <v>32</v>
      </c>
      <c r="I43" s="295">
        <v>421</v>
      </c>
      <c r="J43" s="292">
        <v>191</v>
      </c>
      <c r="K43" s="292">
        <v>230</v>
      </c>
      <c r="L43" s="295">
        <v>10</v>
      </c>
      <c r="M43" s="292">
        <v>8</v>
      </c>
      <c r="N43" s="292">
        <v>2</v>
      </c>
      <c r="O43" s="292" t="s">
        <v>96</v>
      </c>
      <c r="P43" s="292" t="s">
        <v>96</v>
      </c>
      <c r="Q43" s="292" t="s">
        <v>96</v>
      </c>
      <c r="R43" s="292" t="s">
        <v>96</v>
      </c>
      <c r="S43" s="292" t="s">
        <v>96</v>
      </c>
      <c r="T43" s="292" t="s">
        <v>96</v>
      </c>
      <c r="U43" s="292">
        <v>37</v>
      </c>
      <c r="V43" s="292">
        <v>26</v>
      </c>
      <c r="W43" s="295">
        <v>9</v>
      </c>
      <c r="X43" s="295">
        <v>5</v>
      </c>
      <c r="Y43" s="295">
        <v>4</v>
      </c>
      <c r="Z43" s="295">
        <v>0</v>
      </c>
      <c r="AA43" s="310">
        <v>0</v>
      </c>
      <c r="AB43" s="310">
        <v>0</v>
      </c>
      <c r="AC43" s="295">
        <v>0</v>
      </c>
      <c r="AD43" s="310">
        <v>0</v>
      </c>
      <c r="AE43" s="310">
        <v>0</v>
      </c>
      <c r="AF43" s="295">
        <v>0</v>
      </c>
      <c r="AG43" s="310">
        <v>0</v>
      </c>
      <c r="AH43" s="310">
        <v>0</v>
      </c>
      <c r="AI43" s="295">
        <v>5</v>
      </c>
      <c r="AJ43" s="310">
        <v>3</v>
      </c>
      <c r="AK43" s="310">
        <v>2</v>
      </c>
      <c r="AL43" s="316">
        <v>3</v>
      </c>
      <c r="AM43" s="316">
        <v>2</v>
      </c>
      <c r="AN43" s="316">
        <v>1</v>
      </c>
      <c r="AO43" s="292">
        <v>37</v>
      </c>
      <c r="AP43" s="292">
        <v>26</v>
      </c>
      <c r="AQ43" s="295">
        <v>0</v>
      </c>
      <c r="AR43" s="310">
        <v>0</v>
      </c>
      <c r="AS43" s="310">
        <v>0</v>
      </c>
      <c r="AT43" s="295">
        <v>3</v>
      </c>
      <c r="AU43" s="292">
        <v>2</v>
      </c>
      <c r="AV43" s="292">
        <v>1</v>
      </c>
      <c r="AW43" s="295">
        <v>0</v>
      </c>
      <c r="AX43" s="292">
        <v>0</v>
      </c>
      <c r="AY43" s="292">
        <v>0</v>
      </c>
      <c r="AZ43" s="295">
        <v>1</v>
      </c>
      <c r="BA43" s="292">
        <v>0</v>
      </c>
      <c r="BB43" s="292">
        <v>1</v>
      </c>
      <c r="BC43" s="295">
        <v>0</v>
      </c>
      <c r="BD43" s="292">
        <v>0</v>
      </c>
      <c r="BE43" s="292">
        <v>0</v>
      </c>
      <c r="BG43" s="421">
        <f t="shared" si="0"/>
        <v>0</v>
      </c>
      <c r="BH43" s="421">
        <f t="shared" si="1"/>
        <v>0</v>
      </c>
      <c r="BI43" s="421">
        <f t="shared" si="2"/>
        <v>0</v>
      </c>
      <c r="BJ43" s="421">
        <f t="shared" si="3"/>
        <v>0</v>
      </c>
      <c r="BK43" s="421">
        <f t="shared" si="4"/>
        <v>0</v>
      </c>
      <c r="BL43" s="421"/>
      <c r="BM43" s="421"/>
      <c r="BN43" s="421">
        <f t="shared" si="7"/>
        <v>0</v>
      </c>
      <c r="BO43" s="421">
        <f t="shared" si="8"/>
        <v>0</v>
      </c>
      <c r="BP43" s="421">
        <f t="shared" si="9"/>
        <v>0</v>
      </c>
      <c r="BQ43" s="421">
        <f t="shared" si="10"/>
        <v>0</v>
      </c>
      <c r="BR43" s="421">
        <f t="shared" si="11"/>
        <v>0</v>
      </c>
      <c r="BS43" s="421">
        <f t="shared" si="12"/>
        <v>0</v>
      </c>
      <c r="BT43" s="421">
        <f t="shared" si="13"/>
        <v>0</v>
      </c>
      <c r="BU43" s="421">
        <f t="shared" si="14"/>
        <v>0</v>
      </c>
      <c r="BV43" s="421">
        <f t="shared" si="15"/>
        <v>0</v>
      </c>
      <c r="BW43" s="421">
        <f t="shared" si="16"/>
        <v>0</v>
      </c>
      <c r="BX43" s="421">
        <f t="shared" si="17"/>
        <v>0</v>
      </c>
      <c r="BY43" s="421">
        <f t="shared" si="18"/>
        <v>0</v>
      </c>
      <c r="BZ43" s="421">
        <f t="shared" si="19"/>
        <v>0</v>
      </c>
    </row>
    <row r="44" spans="1:78" s="224" customFormat="1" ht="16.5" customHeight="1">
      <c r="A44" s="292">
        <v>38</v>
      </c>
      <c r="B44" s="292">
        <v>27</v>
      </c>
      <c r="C44" s="295">
        <v>448</v>
      </c>
      <c r="D44" s="295">
        <v>210</v>
      </c>
      <c r="E44" s="295">
        <v>238</v>
      </c>
      <c r="F44" s="295">
        <v>60</v>
      </c>
      <c r="G44" s="296">
        <v>29</v>
      </c>
      <c r="H44" s="296">
        <v>31</v>
      </c>
      <c r="I44" s="295">
        <v>372</v>
      </c>
      <c r="J44" s="292">
        <v>174</v>
      </c>
      <c r="K44" s="292">
        <v>198</v>
      </c>
      <c r="L44" s="295">
        <v>16</v>
      </c>
      <c r="M44" s="292">
        <v>7</v>
      </c>
      <c r="N44" s="292">
        <v>9</v>
      </c>
      <c r="O44" s="292" t="s">
        <v>96</v>
      </c>
      <c r="P44" s="292" t="s">
        <v>96</v>
      </c>
      <c r="Q44" s="292" t="s">
        <v>96</v>
      </c>
      <c r="R44" s="292" t="s">
        <v>96</v>
      </c>
      <c r="S44" s="292" t="s">
        <v>96</v>
      </c>
      <c r="T44" s="292" t="s">
        <v>96</v>
      </c>
      <c r="U44" s="292">
        <v>38</v>
      </c>
      <c r="V44" s="292">
        <v>27</v>
      </c>
      <c r="W44" s="295">
        <v>12</v>
      </c>
      <c r="X44" s="295">
        <v>5</v>
      </c>
      <c r="Y44" s="295">
        <v>7</v>
      </c>
      <c r="Z44" s="295">
        <v>3</v>
      </c>
      <c r="AA44" s="310">
        <v>2</v>
      </c>
      <c r="AB44" s="310">
        <v>1</v>
      </c>
      <c r="AC44" s="295">
        <v>1</v>
      </c>
      <c r="AD44" s="310">
        <v>0</v>
      </c>
      <c r="AE44" s="310">
        <v>1</v>
      </c>
      <c r="AF44" s="295">
        <v>1</v>
      </c>
      <c r="AG44" s="310">
        <v>1</v>
      </c>
      <c r="AH44" s="310">
        <v>0</v>
      </c>
      <c r="AI44" s="295">
        <v>4</v>
      </c>
      <c r="AJ44" s="310">
        <v>2</v>
      </c>
      <c r="AK44" s="310">
        <v>2</v>
      </c>
      <c r="AL44" s="316">
        <v>1</v>
      </c>
      <c r="AM44" s="316">
        <v>0</v>
      </c>
      <c r="AN44" s="316">
        <v>1</v>
      </c>
      <c r="AO44" s="292">
        <v>38</v>
      </c>
      <c r="AP44" s="292">
        <v>27</v>
      </c>
      <c r="AQ44" s="295">
        <v>0</v>
      </c>
      <c r="AR44" s="310">
        <v>0</v>
      </c>
      <c r="AS44" s="310">
        <v>0</v>
      </c>
      <c r="AT44" s="295">
        <v>1</v>
      </c>
      <c r="AU44" s="292">
        <v>0</v>
      </c>
      <c r="AV44" s="292">
        <v>1</v>
      </c>
      <c r="AW44" s="295">
        <v>0</v>
      </c>
      <c r="AX44" s="292">
        <v>0</v>
      </c>
      <c r="AY44" s="292">
        <v>0</v>
      </c>
      <c r="AZ44" s="295">
        <v>2</v>
      </c>
      <c r="BA44" s="292">
        <v>0</v>
      </c>
      <c r="BB44" s="292">
        <v>2</v>
      </c>
      <c r="BC44" s="295">
        <v>0</v>
      </c>
      <c r="BD44" s="292">
        <v>0</v>
      </c>
      <c r="BE44" s="292">
        <v>0</v>
      </c>
      <c r="BG44" s="421">
        <f t="shared" si="0"/>
        <v>0</v>
      </c>
      <c r="BH44" s="421">
        <f t="shared" si="1"/>
        <v>0</v>
      </c>
      <c r="BI44" s="421">
        <f t="shared" si="2"/>
        <v>0</v>
      </c>
      <c r="BJ44" s="421">
        <f t="shared" si="3"/>
        <v>0</v>
      </c>
      <c r="BK44" s="421">
        <f t="shared" si="4"/>
        <v>0</v>
      </c>
      <c r="BL44" s="421"/>
      <c r="BM44" s="421"/>
      <c r="BN44" s="421">
        <f t="shared" si="7"/>
        <v>0</v>
      </c>
      <c r="BO44" s="421">
        <f t="shared" si="8"/>
        <v>0</v>
      </c>
      <c r="BP44" s="421">
        <f t="shared" si="9"/>
        <v>0</v>
      </c>
      <c r="BQ44" s="421">
        <f t="shared" si="10"/>
        <v>0</v>
      </c>
      <c r="BR44" s="421">
        <f t="shared" si="11"/>
        <v>0</v>
      </c>
      <c r="BS44" s="421">
        <f t="shared" si="12"/>
        <v>0</v>
      </c>
      <c r="BT44" s="421">
        <f t="shared" si="13"/>
        <v>0</v>
      </c>
      <c r="BU44" s="421">
        <f t="shared" si="14"/>
        <v>0</v>
      </c>
      <c r="BV44" s="421">
        <f t="shared" si="15"/>
        <v>0</v>
      </c>
      <c r="BW44" s="421">
        <f t="shared" si="16"/>
        <v>0</v>
      </c>
      <c r="BX44" s="421">
        <f t="shared" si="17"/>
        <v>0</v>
      </c>
      <c r="BY44" s="421">
        <f t="shared" si="18"/>
        <v>0</v>
      </c>
      <c r="BZ44" s="421">
        <f t="shared" si="19"/>
        <v>0</v>
      </c>
    </row>
    <row r="45" spans="1:78" s="224" customFormat="1" ht="16.5" customHeight="1">
      <c r="A45" s="292">
        <v>39</v>
      </c>
      <c r="B45" s="292">
        <v>28</v>
      </c>
      <c r="C45" s="295">
        <v>361</v>
      </c>
      <c r="D45" s="295">
        <v>162</v>
      </c>
      <c r="E45" s="295">
        <v>199</v>
      </c>
      <c r="F45" s="295">
        <v>46</v>
      </c>
      <c r="G45" s="296">
        <v>18</v>
      </c>
      <c r="H45" s="296">
        <v>28</v>
      </c>
      <c r="I45" s="295">
        <v>308</v>
      </c>
      <c r="J45" s="292">
        <v>138</v>
      </c>
      <c r="K45" s="292">
        <v>170</v>
      </c>
      <c r="L45" s="295">
        <v>7</v>
      </c>
      <c r="M45" s="292">
        <v>6</v>
      </c>
      <c r="N45" s="292">
        <v>1</v>
      </c>
      <c r="O45" s="292" t="s">
        <v>96</v>
      </c>
      <c r="P45" s="292" t="s">
        <v>96</v>
      </c>
      <c r="Q45" s="292" t="s">
        <v>96</v>
      </c>
      <c r="R45" s="292" t="s">
        <v>96</v>
      </c>
      <c r="S45" s="292" t="s">
        <v>96</v>
      </c>
      <c r="T45" s="292" t="s">
        <v>96</v>
      </c>
      <c r="U45" s="292">
        <v>39</v>
      </c>
      <c r="V45" s="292">
        <v>28</v>
      </c>
      <c r="W45" s="295">
        <v>6</v>
      </c>
      <c r="X45" s="295">
        <v>2</v>
      </c>
      <c r="Y45" s="295">
        <v>4</v>
      </c>
      <c r="Z45" s="295">
        <v>3</v>
      </c>
      <c r="AA45" s="310">
        <v>2</v>
      </c>
      <c r="AB45" s="310">
        <v>1</v>
      </c>
      <c r="AC45" s="295">
        <v>0</v>
      </c>
      <c r="AD45" s="310">
        <v>0</v>
      </c>
      <c r="AE45" s="310">
        <v>0</v>
      </c>
      <c r="AF45" s="295">
        <v>1</v>
      </c>
      <c r="AG45" s="310">
        <v>0</v>
      </c>
      <c r="AH45" s="310">
        <v>1</v>
      </c>
      <c r="AI45" s="295">
        <v>0</v>
      </c>
      <c r="AJ45" s="310">
        <v>0</v>
      </c>
      <c r="AK45" s="310">
        <v>0</v>
      </c>
      <c r="AL45" s="316">
        <v>0</v>
      </c>
      <c r="AM45" s="316">
        <v>0</v>
      </c>
      <c r="AN45" s="316">
        <v>0</v>
      </c>
      <c r="AO45" s="292">
        <v>39</v>
      </c>
      <c r="AP45" s="292">
        <v>28</v>
      </c>
      <c r="AQ45" s="295">
        <v>0</v>
      </c>
      <c r="AR45" s="310">
        <v>0</v>
      </c>
      <c r="AS45" s="310">
        <v>0</v>
      </c>
      <c r="AT45" s="295">
        <v>0</v>
      </c>
      <c r="AU45" s="292">
        <v>0</v>
      </c>
      <c r="AV45" s="292">
        <v>0</v>
      </c>
      <c r="AW45" s="295">
        <v>0</v>
      </c>
      <c r="AX45" s="292">
        <v>0</v>
      </c>
      <c r="AY45" s="292">
        <v>0</v>
      </c>
      <c r="AZ45" s="295">
        <v>2</v>
      </c>
      <c r="BA45" s="292">
        <v>0</v>
      </c>
      <c r="BB45" s="292">
        <v>2</v>
      </c>
      <c r="BC45" s="295">
        <v>0</v>
      </c>
      <c r="BD45" s="292">
        <v>0</v>
      </c>
      <c r="BE45" s="292">
        <v>0</v>
      </c>
      <c r="BG45" s="421">
        <f t="shared" si="0"/>
        <v>0</v>
      </c>
      <c r="BH45" s="421">
        <f t="shared" si="1"/>
        <v>0</v>
      </c>
      <c r="BI45" s="421">
        <f t="shared" si="2"/>
        <v>0</v>
      </c>
      <c r="BJ45" s="421">
        <f t="shared" si="3"/>
        <v>0</v>
      </c>
      <c r="BK45" s="421">
        <f t="shared" si="4"/>
        <v>0</v>
      </c>
      <c r="BL45" s="421"/>
      <c r="BM45" s="421"/>
      <c r="BN45" s="421">
        <f t="shared" si="7"/>
        <v>0</v>
      </c>
      <c r="BO45" s="421">
        <f t="shared" si="8"/>
        <v>0</v>
      </c>
      <c r="BP45" s="421">
        <f t="shared" si="9"/>
        <v>0</v>
      </c>
      <c r="BQ45" s="421">
        <f t="shared" si="10"/>
        <v>0</v>
      </c>
      <c r="BR45" s="421">
        <f t="shared" si="11"/>
        <v>0</v>
      </c>
      <c r="BS45" s="421">
        <f t="shared" si="12"/>
        <v>0</v>
      </c>
      <c r="BT45" s="421">
        <f t="shared" si="13"/>
        <v>0</v>
      </c>
      <c r="BU45" s="421">
        <f t="shared" si="14"/>
        <v>0</v>
      </c>
      <c r="BV45" s="421">
        <f t="shared" si="15"/>
        <v>0</v>
      </c>
      <c r="BW45" s="421">
        <f t="shared" si="16"/>
        <v>0</v>
      </c>
      <c r="BX45" s="421">
        <f t="shared" si="17"/>
        <v>0</v>
      </c>
      <c r="BY45" s="421">
        <f t="shared" si="18"/>
        <v>0</v>
      </c>
      <c r="BZ45" s="421">
        <f t="shared" si="19"/>
        <v>0</v>
      </c>
    </row>
    <row r="46" spans="1:78" s="224" customFormat="1" ht="16.5" customHeight="1">
      <c r="A46" s="292">
        <v>40</v>
      </c>
      <c r="B46" s="292">
        <v>29</v>
      </c>
      <c r="C46" s="295">
        <v>329</v>
      </c>
      <c r="D46" s="295">
        <v>167</v>
      </c>
      <c r="E46" s="295">
        <v>162</v>
      </c>
      <c r="F46" s="295">
        <v>41</v>
      </c>
      <c r="G46" s="294">
        <v>19</v>
      </c>
      <c r="H46" s="294">
        <v>22</v>
      </c>
      <c r="I46" s="295">
        <v>280</v>
      </c>
      <c r="J46" s="292">
        <v>141</v>
      </c>
      <c r="K46" s="292">
        <v>139</v>
      </c>
      <c r="L46" s="295">
        <v>8</v>
      </c>
      <c r="M46" s="292">
        <v>7</v>
      </c>
      <c r="N46" s="292">
        <v>1</v>
      </c>
      <c r="O46" s="292" t="s">
        <v>96</v>
      </c>
      <c r="P46" s="292" t="s">
        <v>96</v>
      </c>
      <c r="Q46" s="292" t="s">
        <v>96</v>
      </c>
      <c r="R46" s="292" t="s">
        <v>96</v>
      </c>
      <c r="S46" s="292" t="s">
        <v>96</v>
      </c>
      <c r="T46" s="292" t="s">
        <v>96</v>
      </c>
      <c r="U46" s="292">
        <v>40</v>
      </c>
      <c r="V46" s="292">
        <v>29</v>
      </c>
      <c r="W46" s="295">
        <v>5</v>
      </c>
      <c r="X46" s="295">
        <v>3</v>
      </c>
      <c r="Y46" s="295">
        <v>2</v>
      </c>
      <c r="Z46" s="295">
        <v>1</v>
      </c>
      <c r="AA46" s="310">
        <v>0</v>
      </c>
      <c r="AB46" s="310">
        <v>1</v>
      </c>
      <c r="AC46" s="295">
        <v>0</v>
      </c>
      <c r="AD46" s="310">
        <v>0</v>
      </c>
      <c r="AE46" s="310">
        <v>0</v>
      </c>
      <c r="AF46" s="295">
        <v>0</v>
      </c>
      <c r="AG46" s="310">
        <v>0</v>
      </c>
      <c r="AH46" s="310">
        <v>0</v>
      </c>
      <c r="AI46" s="295">
        <v>1</v>
      </c>
      <c r="AJ46" s="310">
        <v>1</v>
      </c>
      <c r="AK46" s="310">
        <v>0</v>
      </c>
      <c r="AL46" s="316">
        <v>2</v>
      </c>
      <c r="AM46" s="316">
        <v>2</v>
      </c>
      <c r="AN46" s="316">
        <v>0</v>
      </c>
      <c r="AO46" s="292">
        <v>40</v>
      </c>
      <c r="AP46" s="292">
        <v>29</v>
      </c>
      <c r="AQ46" s="295">
        <v>0</v>
      </c>
      <c r="AR46" s="310">
        <v>0</v>
      </c>
      <c r="AS46" s="310">
        <v>0</v>
      </c>
      <c r="AT46" s="295">
        <v>2</v>
      </c>
      <c r="AU46" s="292">
        <v>2</v>
      </c>
      <c r="AV46" s="292">
        <v>0</v>
      </c>
      <c r="AW46" s="295">
        <v>0</v>
      </c>
      <c r="AX46" s="292">
        <v>0</v>
      </c>
      <c r="AY46" s="292">
        <v>0</v>
      </c>
      <c r="AZ46" s="295">
        <v>1</v>
      </c>
      <c r="BA46" s="292">
        <v>0</v>
      </c>
      <c r="BB46" s="292">
        <v>1</v>
      </c>
      <c r="BC46" s="295">
        <v>0</v>
      </c>
      <c r="BD46" s="292">
        <v>0</v>
      </c>
      <c r="BE46" s="292">
        <v>0</v>
      </c>
      <c r="BG46" s="421">
        <f t="shared" si="0"/>
        <v>0</v>
      </c>
      <c r="BH46" s="421">
        <f t="shared" si="1"/>
        <v>0</v>
      </c>
      <c r="BI46" s="421">
        <f t="shared" si="2"/>
        <v>0</v>
      </c>
      <c r="BJ46" s="421">
        <f t="shared" si="3"/>
        <v>0</v>
      </c>
      <c r="BK46" s="421">
        <f t="shared" si="4"/>
        <v>0</v>
      </c>
      <c r="BL46" s="421"/>
      <c r="BM46" s="421"/>
      <c r="BN46" s="421">
        <f t="shared" si="7"/>
        <v>0</v>
      </c>
      <c r="BO46" s="421">
        <f t="shared" si="8"/>
        <v>0</v>
      </c>
      <c r="BP46" s="421">
        <f t="shared" si="9"/>
        <v>0</v>
      </c>
      <c r="BQ46" s="421">
        <f t="shared" si="10"/>
        <v>0</v>
      </c>
      <c r="BR46" s="421">
        <f t="shared" si="11"/>
        <v>0</v>
      </c>
      <c r="BS46" s="421">
        <f t="shared" si="12"/>
        <v>0</v>
      </c>
      <c r="BT46" s="421">
        <f t="shared" si="13"/>
        <v>0</v>
      </c>
      <c r="BU46" s="421">
        <f t="shared" si="14"/>
        <v>0</v>
      </c>
      <c r="BV46" s="421">
        <f t="shared" si="15"/>
        <v>0</v>
      </c>
      <c r="BW46" s="421">
        <f t="shared" si="16"/>
        <v>0</v>
      </c>
      <c r="BX46" s="421">
        <f t="shared" si="17"/>
        <v>0</v>
      </c>
      <c r="BY46" s="421">
        <f t="shared" si="18"/>
        <v>0</v>
      </c>
      <c r="BZ46" s="421">
        <f t="shared" si="19"/>
        <v>0</v>
      </c>
    </row>
    <row r="47" spans="1:78" s="224" customFormat="1" ht="16.5" customHeight="1">
      <c r="A47" s="292" t="s">
        <v>630</v>
      </c>
      <c r="B47" s="292">
        <v>30</v>
      </c>
      <c r="C47" s="295">
        <v>1747</v>
      </c>
      <c r="D47" s="295">
        <v>872</v>
      </c>
      <c r="E47" s="295">
        <v>875</v>
      </c>
      <c r="F47" s="295">
        <v>190</v>
      </c>
      <c r="G47" s="294">
        <v>104</v>
      </c>
      <c r="H47" s="294">
        <v>86</v>
      </c>
      <c r="I47" s="295">
        <v>1471</v>
      </c>
      <c r="J47" s="292">
        <v>713</v>
      </c>
      <c r="K47" s="292">
        <v>758</v>
      </c>
      <c r="L47" s="295">
        <v>86</v>
      </c>
      <c r="M47" s="292">
        <v>55</v>
      </c>
      <c r="N47" s="292">
        <v>31</v>
      </c>
      <c r="O47" s="292" t="s">
        <v>96</v>
      </c>
      <c r="P47" s="292" t="s">
        <v>96</v>
      </c>
      <c r="Q47" s="292" t="s">
        <v>96</v>
      </c>
      <c r="R47" s="292" t="s">
        <v>96</v>
      </c>
      <c r="S47" s="292" t="s">
        <v>96</v>
      </c>
      <c r="T47" s="292" t="s">
        <v>96</v>
      </c>
      <c r="U47" s="292" t="s">
        <v>630</v>
      </c>
      <c r="V47" s="292">
        <v>30</v>
      </c>
      <c r="W47" s="295">
        <v>58</v>
      </c>
      <c r="X47" s="295">
        <v>39</v>
      </c>
      <c r="Y47" s="295">
        <v>19</v>
      </c>
      <c r="Z47" s="295">
        <v>33</v>
      </c>
      <c r="AA47" s="310">
        <v>22</v>
      </c>
      <c r="AB47" s="310">
        <v>11</v>
      </c>
      <c r="AC47" s="295">
        <v>0</v>
      </c>
      <c r="AD47" s="310">
        <v>0</v>
      </c>
      <c r="AE47" s="310">
        <v>0</v>
      </c>
      <c r="AF47" s="295">
        <v>2</v>
      </c>
      <c r="AG47" s="310">
        <v>2</v>
      </c>
      <c r="AH47" s="310">
        <v>0</v>
      </c>
      <c r="AI47" s="295">
        <v>12</v>
      </c>
      <c r="AJ47" s="310">
        <v>9</v>
      </c>
      <c r="AK47" s="310">
        <v>3</v>
      </c>
      <c r="AL47" s="316">
        <v>1</v>
      </c>
      <c r="AM47" s="316">
        <v>1</v>
      </c>
      <c r="AN47" s="316">
        <v>0</v>
      </c>
      <c r="AO47" s="292" t="s">
        <v>630</v>
      </c>
      <c r="AP47" s="292">
        <v>30</v>
      </c>
      <c r="AQ47" s="295">
        <v>0</v>
      </c>
      <c r="AR47" s="310">
        <v>0</v>
      </c>
      <c r="AS47" s="310">
        <v>0</v>
      </c>
      <c r="AT47" s="295">
        <v>1</v>
      </c>
      <c r="AU47" s="292">
        <v>1</v>
      </c>
      <c r="AV47" s="292">
        <v>0</v>
      </c>
      <c r="AW47" s="295">
        <v>0</v>
      </c>
      <c r="AX47" s="292">
        <v>0</v>
      </c>
      <c r="AY47" s="292">
        <v>0</v>
      </c>
      <c r="AZ47" s="295">
        <v>10</v>
      </c>
      <c r="BA47" s="292">
        <v>5</v>
      </c>
      <c r="BB47" s="292">
        <v>5</v>
      </c>
      <c r="BC47" s="295">
        <v>0</v>
      </c>
      <c r="BD47" s="292">
        <v>0</v>
      </c>
      <c r="BE47" s="292">
        <v>0</v>
      </c>
      <c r="BG47" s="421">
        <f t="shared" si="0"/>
        <v>0</v>
      </c>
      <c r="BH47" s="421">
        <f t="shared" si="1"/>
        <v>0</v>
      </c>
      <c r="BI47" s="421">
        <f t="shared" si="2"/>
        <v>0</v>
      </c>
      <c r="BJ47" s="421">
        <f t="shared" si="3"/>
        <v>0</v>
      </c>
      <c r="BK47" s="421">
        <f t="shared" si="4"/>
        <v>0</v>
      </c>
      <c r="BL47" s="421"/>
      <c r="BM47" s="421"/>
      <c r="BN47" s="421">
        <f t="shared" si="7"/>
        <v>0</v>
      </c>
      <c r="BO47" s="421">
        <f t="shared" si="8"/>
        <v>0</v>
      </c>
      <c r="BP47" s="421">
        <f t="shared" si="9"/>
        <v>0</v>
      </c>
      <c r="BQ47" s="421">
        <f t="shared" si="10"/>
        <v>0</v>
      </c>
      <c r="BR47" s="421">
        <f t="shared" si="11"/>
        <v>0</v>
      </c>
      <c r="BS47" s="421">
        <f t="shared" si="12"/>
        <v>0</v>
      </c>
      <c r="BT47" s="421">
        <f t="shared" si="13"/>
        <v>0</v>
      </c>
      <c r="BU47" s="421">
        <f t="shared" si="14"/>
        <v>0</v>
      </c>
      <c r="BV47" s="421">
        <f t="shared" si="15"/>
        <v>0</v>
      </c>
      <c r="BW47" s="421">
        <f t="shared" si="16"/>
        <v>0</v>
      </c>
      <c r="BX47" s="421">
        <f t="shared" si="17"/>
        <v>0</v>
      </c>
      <c r="BY47" s="421">
        <f t="shared" si="18"/>
        <v>0</v>
      </c>
      <c r="BZ47" s="421">
        <f t="shared" si="19"/>
        <v>0</v>
      </c>
    </row>
    <row r="48" spans="1:78" s="224" customFormat="1" ht="20.25" customHeight="1">
      <c r="A48" s="297" t="s">
        <v>631</v>
      </c>
      <c r="C48" s="297" t="s">
        <v>632</v>
      </c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300"/>
      <c r="V48" s="300"/>
      <c r="W48" s="307"/>
      <c r="X48" s="307"/>
      <c r="Y48" s="307"/>
      <c r="Z48" s="312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L48" s="421"/>
      <c r="BM48" s="421"/>
    </row>
    <row r="49" spans="1:65" s="224" customFormat="1" ht="14.25">
      <c r="A49" s="299"/>
      <c r="C49" s="299" t="s">
        <v>633</v>
      </c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7"/>
      <c r="X49" s="307"/>
      <c r="Y49" s="22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15"/>
      <c r="AR49" s="15"/>
      <c r="AS49" s="52"/>
      <c r="AT49" s="51"/>
      <c r="AU49" s="59"/>
      <c r="AV49" s="59"/>
      <c r="AW49" s="15"/>
      <c r="AX49" s="15"/>
      <c r="AY49" s="15"/>
      <c r="AZ49" s="49"/>
      <c r="BA49" s="49"/>
      <c r="BB49" s="69"/>
      <c r="BC49" s="69"/>
      <c r="BD49" s="70"/>
      <c r="BE49" s="70"/>
      <c r="BF49" s="44"/>
      <c r="BL49" s="421"/>
      <c r="BM49" s="421"/>
    </row>
    <row r="50" spans="1:65" s="80" customFormat="1" ht="3" customHeight="1">
      <c r="H50" s="50"/>
      <c r="I50" s="50"/>
      <c r="J50" s="50"/>
      <c r="K50" s="50"/>
      <c r="L50" s="50"/>
      <c r="M50" s="50"/>
      <c r="Q50" s="50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52"/>
      <c r="AR50" s="51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69"/>
      <c r="BD50" s="70"/>
      <c r="BE50" s="70"/>
      <c r="BF50" s="71"/>
      <c r="BL50" s="462"/>
      <c r="BM50" s="462"/>
    </row>
    <row r="51" spans="1:65" s="80" customFormat="1" ht="14.25">
      <c r="B51" s="15"/>
      <c r="C51" s="15"/>
      <c r="D51" s="51"/>
      <c r="E51" s="59"/>
      <c r="F51" s="52"/>
      <c r="G51" s="15"/>
      <c r="H51" s="15"/>
      <c r="I51" s="15"/>
      <c r="J51" s="49"/>
      <c r="K51" s="49"/>
      <c r="L51" s="69"/>
      <c r="M51" s="69"/>
      <c r="N51" s="70"/>
      <c r="O51" s="70"/>
      <c r="P51" s="44"/>
      <c r="Q51" s="224"/>
      <c r="R51" s="2"/>
      <c r="S51" s="2"/>
      <c r="BL51" s="462"/>
      <c r="BM51" s="462"/>
    </row>
    <row r="52" spans="1:65" s="80" customFormat="1" ht="21" customHeight="1">
      <c r="B52" s="51"/>
      <c r="C52" s="2"/>
      <c r="D52" s="51"/>
      <c r="E52" s="50"/>
      <c r="F52" s="52"/>
      <c r="G52" s="51"/>
      <c r="H52" s="51"/>
      <c r="I52" s="51"/>
      <c r="J52" s="64"/>
      <c r="K52" s="64"/>
      <c r="L52" s="64"/>
      <c r="M52" s="64"/>
      <c r="N52" s="70"/>
      <c r="O52" s="70"/>
      <c r="P52" s="71"/>
      <c r="Q52" s="224"/>
      <c r="R52" s="2"/>
      <c r="S52" s="2"/>
      <c r="BL52" s="462"/>
      <c r="BM52" s="462"/>
    </row>
    <row r="53" spans="1:65" s="80" customFormat="1" ht="14.25">
      <c r="A53" s="51"/>
      <c r="B53" s="51"/>
      <c r="C53" s="50"/>
      <c r="D53" s="51"/>
      <c r="E53" s="59"/>
      <c r="F53" s="59"/>
      <c r="G53" s="51"/>
      <c r="H53" s="51"/>
      <c r="I53" s="51"/>
      <c r="J53" s="64"/>
      <c r="K53" s="64"/>
      <c r="L53" s="64"/>
      <c r="M53" s="64"/>
      <c r="N53" s="70"/>
      <c r="O53" s="70"/>
      <c r="P53" s="71"/>
      <c r="Q53" s="224"/>
      <c r="R53" s="2"/>
      <c r="S53" s="2"/>
      <c r="BL53" s="462"/>
      <c r="BM53" s="462"/>
    </row>
    <row r="54" spans="1:65" s="80" customFormat="1" ht="14.25">
      <c r="A54" s="52"/>
      <c r="B54" s="52"/>
      <c r="C54" s="51"/>
      <c r="E54" s="51"/>
      <c r="F54" s="51"/>
      <c r="H54" s="51"/>
      <c r="I54" s="51"/>
      <c r="J54" s="64"/>
      <c r="K54" s="64"/>
      <c r="L54" s="64"/>
      <c r="M54" s="64"/>
      <c r="N54" s="52"/>
      <c r="O54" s="70"/>
      <c r="P54" s="70"/>
      <c r="Q54" s="224"/>
      <c r="R54" s="2"/>
      <c r="S54" s="2"/>
      <c r="BL54" s="462"/>
      <c r="BM54" s="462"/>
    </row>
    <row r="55" spans="1:65" s="80" customFormat="1" ht="14.25">
      <c r="H55" s="50"/>
      <c r="I55" s="50"/>
      <c r="J55" s="50"/>
      <c r="K55" s="50"/>
      <c r="L55" s="50"/>
      <c r="M55" s="50"/>
      <c r="Q55" s="50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2"/>
      <c r="AR55" s="51"/>
      <c r="AS55" s="52"/>
      <c r="AT55" s="51"/>
      <c r="AU55" s="50"/>
      <c r="AV55" s="50"/>
      <c r="AW55" s="51"/>
      <c r="AX55" s="51"/>
      <c r="AY55" s="51"/>
      <c r="AZ55" s="64"/>
      <c r="BA55" s="64"/>
      <c r="BB55" s="64"/>
      <c r="BC55" s="64"/>
      <c r="BD55" s="70"/>
      <c r="BE55" s="70"/>
      <c r="BF55" s="71"/>
      <c r="BL55" s="462"/>
      <c r="BM55" s="462"/>
    </row>
    <row r="56" spans="1:65" s="80" customFormat="1" ht="14.25">
      <c r="B56" s="224"/>
      <c r="C56" s="224"/>
      <c r="D56" s="224"/>
      <c r="H56" s="52"/>
      <c r="I56" s="52"/>
      <c r="J56" s="50"/>
      <c r="K56" s="50"/>
      <c r="L56" s="50"/>
      <c r="M56" s="50"/>
      <c r="Q56" s="50"/>
      <c r="R56" s="224"/>
      <c r="S56" s="224"/>
      <c r="T56" s="224"/>
      <c r="U56" s="224"/>
      <c r="V56" s="224"/>
      <c r="W56" s="221"/>
      <c r="X56" s="221"/>
      <c r="Y56" s="22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51"/>
      <c r="AR56" s="51"/>
      <c r="AS56" s="50"/>
      <c r="AT56" s="51"/>
      <c r="AU56" s="59"/>
      <c r="AV56" s="59"/>
      <c r="AW56" s="51"/>
      <c r="AX56" s="51"/>
      <c r="AY56" s="51"/>
      <c r="AZ56" s="64"/>
      <c r="BA56" s="64"/>
      <c r="BB56" s="64"/>
      <c r="BC56" s="64"/>
      <c r="BD56" s="70"/>
      <c r="BE56" s="70"/>
      <c r="BF56" s="71"/>
      <c r="BL56" s="462"/>
      <c r="BM56" s="462"/>
    </row>
    <row r="57" spans="1:65" s="80" customFormat="1" ht="14.25">
      <c r="H57" s="50"/>
      <c r="I57" s="50"/>
      <c r="J57" s="59"/>
      <c r="K57" s="59"/>
      <c r="L57" s="59"/>
      <c r="M57" s="59"/>
      <c r="Q57" s="59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52"/>
      <c r="AR57" s="52"/>
      <c r="AS57" s="51"/>
      <c r="AU57" s="51"/>
      <c r="AV57" s="51"/>
      <c r="AW57" s="51"/>
      <c r="AX57" s="51"/>
      <c r="AY57" s="51"/>
      <c r="AZ57" s="64"/>
      <c r="BA57" s="64"/>
      <c r="BB57" s="64"/>
      <c r="BC57" s="64"/>
      <c r="BD57" s="52"/>
      <c r="BE57" s="70"/>
      <c r="BF57" s="70"/>
      <c r="BL57" s="462"/>
      <c r="BM57" s="462"/>
    </row>
    <row r="58" spans="1:65" s="80" customFormat="1" ht="14.25">
      <c r="B58" s="224"/>
      <c r="C58" s="224"/>
      <c r="D58" s="224"/>
      <c r="G58" s="50"/>
      <c r="H58" s="50"/>
      <c r="J58" s="52"/>
      <c r="K58" s="52"/>
      <c r="L58" s="52"/>
      <c r="M58" s="52"/>
      <c r="Q58" s="52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2"/>
      <c r="AR58" s="2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L58" s="462"/>
      <c r="BM58" s="462"/>
    </row>
    <row r="59" spans="1:65" s="80" customFormat="1" ht="12.75">
      <c r="B59" s="224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1"/>
      <c r="AV59" s="221"/>
      <c r="AW59" s="221"/>
      <c r="AX59" s="221"/>
      <c r="AY59" s="221"/>
      <c r="AZ59" s="221"/>
      <c r="BA59" s="221"/>
      <c r="BB59" s="221"/>
      <c r="BC59" s="221"/>
      <c r="BD59" s="221"/>
      <c r="BE59" s="221"/>
      <c r="BF59" s="221"/>
      <c r="BL59" s="462"/>
      <c r="BM59" s="462"/>
    </row>
    <row r="60" spans="1:65" s="80" customFormat="1" ht="12.75"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L60" s="462"/>
      <c r="BM60" s="462"/>
    </row>
    <row r="61" spans="1:65">
      <c r="C61" s="125">
        <f>SUM(C19:C47)</f>
        <v>38294</v>
      </c>
      <c r="D61" s="125">
        <f t="shared" ref="D61:BF61" si="20">SUM(D19:D47)</f>
        <v>24179</v>
      </c>
      <c r="E61" s="125">
        <f t="shared" si="20"/>
        <v>14115</v>
      </c>
      <c r="F61" s="125">
        <f t="shared" si="20"/>
        <v>4460</v>
      </c>
      <c r="G61" s="125">
        <f t="shared" si="20"/>
        <v>2780</v>
      </c>
      <c r="H61" s="125">
        <f t="shared" si="20"/>
        <v>1680</v>
      </c>
      <c r="I61" s="125">
        <f t="shared" si="20"/>
        <v>33468</v>
      </c>
      <c r="J61" s="125">
        <f t="shared" si="20"/>
        <v>21181</v>
      </c>
      <c r="K61" s="125">
        <f t="shared" si="20"/>
        <v>12287</v>
      </c>
      <c r="L61" s="125">
        <f t="shared" si="20"/>
        <v>366</v>
      </c>
      <c r="M61" s="125">
        <f t="shared" si="20"/>
        <v>218</v>
      </c>
      <c r="N61" s="125">
        <f t="shared" si="20"/>
        <v>148</v>
      </c>
      <c r="O61" s="125">
        <f t="shared" si="20"/>
        <v>2125</v>
      </c>
      <c r="P61" s="125">
        <f t="shared" si="20"/>
        <v>1344</v>
      </c>
      <c r="Q61" s="125">
        <f t="shared" si="20"/>
        <v>781</v>
      </c>
      <c r="R61" s="125">
        <f t="shared" si="20"/>
        <v>182</v>
      </c>
      <c r="S61" s="125">
        <f t="shared" si="20"/>
        <v>108</v>
      </c>
      <c r="T61" s="125">
        <f t="shared" si="20"/>
        <v>74</v>
      </c>
      <c r="W61" s="125">
        <f t="shared" si="20"/>
        <v>638</v>
      </c>
      <c r="X61" s="125">
        <f t="shared" si="20"/>
        <v>357</v>
      </c>
      <c r="Y61" s="125">
        <f t="shared" si="20"/>
        <v>281</v>
      </c>
      <c r="Z61" s="125">
        <f t="shared" si="20"/>
        <v>149</v>
      </c>
      <c r="AA61" s="125">
        <f t="shared" si="20"/>
        <v>95</v>
      </c>
      <c r="AB61" s="125">
        <f t="shared" si="20"/>
        <v>54</v>
      </c>
      <c r="AC61" s="125">
        <f t="shared" si="20"/>
        <v>31</v>
      </c>
      <c r="AD61" s="125">
        <f t="shared" si="20"/>
        <v>14</v>
      </c>
      <c r="AE61" s="125">
        <f t="shared" si="20"/>
        <v>17</v>
      </c>
      <c r="AF61" s="125">
        <f t="shared" si="20"/>
        <v>60</v>
      </c>
      <c r="AG61" s="125">
        <f t="shared" si="20"/>
        <v>32</v>
      </c>
      <c r="AH61" s="125">
        <f t="shared" si="20"/>
        <v>28</v>
      </c>
      <c r="AI61" s="125">
        <f t="shared" si="20"/>
        <v>129</v>
      </c>
      <c r="AJ61" s="125">
        <f t="shared" si="20"/>
        <v>78</v>
      </c>
      <c r="AK61" s="125">
        <f t="shared" si="20"/>
        <v>51</v>
      </c>
      <c r="AL61" s="125">
        <f t="shared" si="20"/>
        <v>119</v>
      </c>
      <c r="AM61" s="125">
        <f t="shared" si="20"/>
        <v>72</v>
      </c>
      <c r="AN61" s="125">
        <f t="shared" si="20"/>
        <v>47</v>
      </c>
      <c r="AO61" s="125"/>
      <c r="AP61" s="125"/>
      <c r="AQ61" s="125">
        <f t="shared" si="20"/>
        <v>14</v>
      </c>
      <c r="AR61" s="125">
        <f t="shared" si="20"/>
        <v>7</v>
      </c>
      <c r="AS61" s="125">
        <f t="shared" si="20"/>
        <v>7</v>
      </c>
      <c r="AT61" s="125">
        <f t="shared" si="20"/>
        <v>105</v>
      </c>
      <c r="AU61" s="125">
        <f t="shared" si="20"/>
        <v>65</v>
      </c>
      <c r="AV61" s="125">
        <f t="shared" si="20"/>
        <v>40</v>
      </c>
      <c r="AW61" s="125">
        <f t="shared" si="20"/>
        <v>14</v>
      </c>
      <c r="AX61" s="125">
        <f t="shared" si="20"/>
        <v>6</v>
      </c>
      <c r="AY61" s="125">
        <f t="shared" si="20"/>
        <v>8</v>
      </c>
      <c r="AZ61" s="125">
        <f t="shared" si="20"/>
        <v>91</v>
      </c>
      <c r="BA61" s="125">
        <f t="shared" si="20"/>
        <v>44</v>
      </c>
      <c r="BB61" s="125">
        <f t="shared" si="20"/>
        <v>47</v>
      </c>
      <c r="BC61" s="125">
        <f t="shared" si="20"/>
        <v>45</v>
      </c>
      <c r="BD61" s="125">
        <f t="shared" si="20"/>
        <v>16</v>
      </c>
      <c r="BE61" s="125">
        <f t="shared" si="20"/>
        <v>29</v>
      </c>
      <c r="BF61" s="125">
        <f t="shared" si="20"/>
        <v>0</v>
      </c>
    </row>
    <row r="62" spans="1:65">
      <c r="C62" s="125">
        <f>+C61-C18</f>
        <v>0</v>
      </c>
      <c r="D62" s="125">
        <f t="shared" ref="D62:BF62" si="21">+D61-D18</f>
        <v>0</v>
      </c>
      <c r="E62" s="125">
        <f t="shared" si="21"/>
        <v>0</v>
      </c>
      <c r="F62" s="125">
        <f t="shared" si="21"/>
        <v>0</v>
      </c>
      <c r="G62" s="125">
        <f t="shared" si="21"/>
        <v>0</v>
      </c>
      <c r="H62" s="125">
        <f t="shared" si="21"/>
        <v>0</v>
      </c>
      <c r="I62" s="125">
        <f t="shared" si="21"/>
        <v>0</v>
      </c>
      <c r="J62" s="125">
        <f t="shared" si="21"/>
        <v>0</v>
      </c>
      <c r="K62" s="125">
        <f t="shared" si="21"/>
        <v>0</v>
      </c>
      <c r="L62" s="125">
        <f t="shared" si="21"/>
        <v>0</v>
      </c>
      <c r="M62" s="125">
        <f t="shared" si="21"/>
        <v>0</v>
      </c>
      <c r="N62" s="125">
        <f t="shared" si="21"/>
        <v>0</v>
      </c>
      <c r="O62" s="125">
        <f t="shared" si="21"/>
        <v>0</v>
      </c>
      <c r="P62" s="125">
        <f t="shared" si="21"/>
        <v>0</v>
      </c>
      <c r="Q62" s="125">
        <f t="shared" si="21"/>
        <v>0</v>
      </c>
      <c r="R62" s="125">
        <f t="shared" si="21"/>
        <v>0</v>
      </c>
      <c r="S62" s="125">
        <f t="shared" si="21"/>
        <v>0</v>
      </c>
      <c r="T62" s="125">
        <f t="shared" si="21"/>
        <v>0</v>
      </c>
      <c r="W62" s="125">
        <f t="shared" si="21"/>
        <v>0</v>
      </c>
      <c r="X62" s="125">
        <f t="shared" si="21"/>
        <v>0</v>
      </c>
      <c r="Y62" s="125">
        <f t="shared" si="21"/>
        <v>0</v>
      </c>
      <c r="Z62" s="125">
        <f t="shared" si="21"/>
        <v>0</v>
      </c>
      <c r="AA62" s="125">
        <f t="shared" si="21"/>
        <v>0</v>
      </c>
      <c r="AB62" s="125">
        <f t="shared" si="21"/>
        <v>0</v>
      </c>
      <c r="AC62" s="125">
        <f t="shared" si="21"/>
        <v>0</v>
      </c>
      <c r="AD62" s="125">
        <f t="shared" si="21"/>
        <v>0</v>
      </c>
      <c r="AE62" s="125">
        <f t="shared" si="21"/>
        <v>0</v>
      </c>
      <c r="AF62" s="125">
        <f t="shared" si="21"/>
        <v>0</v>
      </c>
      <c r="AG62" s="125">
        <f t="shared" si="21"/>
        <v>0</v>
      </c>
      <c r="AH62" s="125">
        <f t="shared" si="21"/>
        <v>0</v>
      </c>
      <c r="AI62" s="125">
        <f t="shared" si="21"/>
        <v>0</v>
      </c>
      <c r="AJ62" s="125">
        <f t="shared" si="21"/>
        <v>0</v>
      </c>
      <c r="AK62" s="125">
        <f t="shared" si="21"/>
        <v>0</v>
      </c>
      <c r="AL62" s="125">
        <f t="shared" si="21"/>
        <v>0</v>
      </c>
      <c r="AM62" s="125">
        <f t="shared" si="21"/>
        <v>0</v>
      </c>
      <c r="AN62" s="125">
        <f t="shared" si="21"/>
        <v>0</v>
      </c>
      <c r="AO62" s="125"/>
      <c r="AP62" s="125"/>
      <c r="AQ62" s="125">
        <f t="shared" si="21"/>
        <v>0</v>
      </c>
      <c r="AR62" s="125">
        <f t="shared" si="21"/>
        <v>0</v>
      </c>
      <c r="AS62" s="125">
        <f t="shared" si="21"/>
        <v>0</v>
      </c>
      <c r="AT62" s="125">
        <f t="shared" si="21"/>
        <v>0</v>
      </c>
      <c r="AU62" s="125">
        <f t="shared" si="21"/>
        <v>0</v>
      </c>
      <c r="AV62" s="125">
        <f t="shared" si="21"/>
        <v>0</v>
      </c>
      <c r="AW62" s="125">
        <f t="shared" si="21"/>
        <v>0</v>
      </c>
      <c r="AX62" s="125">
        <f t="shared" si="21"/>
        <v>0</v>
      </c>
      <c r="AY62" s="125">
        <f t="shared" si="21"/>
        <v>0</v>
      </c>
      <c r="AZ62" s="125">
        <f t="shared" si="21"/>
        <v>0</v>
      </c>
      <c r="BA62" s="125">
        <f t="shared" si="21"/>
        <v>0</v>
      </c>
      <c r="BB62" s="125">
        <f t="shared" si="21"/>
        <v>0</v>
      </c>
      <c r="BC62" s="125">
        <f t="shared" si="21"/>
        <v>0</v>
      </c>
      <c r="BD62" s="125">
        <f t="shared" si="21"/>
        <v>0</v>
      </c>
      <c r="BE62" s="125">
        <f t="shared" si="21"/>
        <v>0</v>
      </c>
      <c r="BF62" s="125">
        <f t="shared" si="21"/>
        <v>0</v>
      </c>
    </row>
  </sheetData>
  <mergeCells count="65">
    <mergeCell ref="AP13:AP16"/>
    <mergeCell ref="AQ15:AQ16"/>
    <mergeCell ref="AQ13:BE13"/>
    <mergeCell ref="AQ14:AV14"/>
    <mergeCell ref="AT15:AT16"/>
    <mergeCell ref="AW14:AW16"/>
    <mergeCell ref="AX15:AX16"/>
    <mergeCell ref="AY15:AY16"/>
    <mergeCell ref="AZ14:AZ16"/>
    <mergeCell ref="BA15:BA16"/>
    <mergeCell ref="BB15:BB16"/>
    <mergeCell ref="BC14:BC16"/>
    <mergeCell ref="BD15:BD16"/>
    <mergeCell ref="BE15:BE16"/>
    <mergeCell ref="AK15:AK16"/>
    <mergeCell ref="AL14:AL16"/>
    <mergeCell ref="AM15:AM16"/>
    <mergeCell ref="AN15:AN16"/>
    <mergeCell ref="AO13:AO16"/>
    <mergeCell ref="AF14:AF16"/>
    <mergeCell ref="AG15:AG16"/>
    <mergeCell ref="AH15:AH16"/>
    <mergeCell ref="AI14:AI16"/>
    <mergeCell ref="AJ15:AJ16"/>
    <mergeCell ref="AA15:AA16"/>
    <mergeCell ref="AB15:AB16"/>
    <mergeCell ref="AC14:AC16"/>
    <mergeCell ref="AD15:AD16"/>
    <mergeCell ref="AE15:AE16"/>
    <mergeCell ref="V13:V16"/>
    <mergeCell ref="W13:W16"/>
    <mergeCell ref="X14:X16"/>
    <mergeCell ref="Y14:Y16"/>
    <mergeCell ref="Z14:Z16"/>
    <mergeCell ref="Q15:Q16"/>
    <mergeCell ref="R14:R16"/>
    <mergeCell ref="S15:S16"/>
    <mergeCell ref="T15:T16"/>
    <mergeCell ref="U13:U16"/>
    <mergeCell ref="L14:L16"/>
    <mergeCell ref="M15:M16"/>
    <mergeCell ref="N15:N16"/>
    <mergeCell ref="O14:O16"/>
    <mergeCell ref="P15:P16"/>
    <mergeCell ref="D5:O5"/>
    <mergeCell ref="A8:B8"/>
    <mergeCell ref="B10:E10"/>
    <mergeCell ref="E13:N13"/>
    <mergeCell ref="O13:T13"/>
    <mergeCell ref="A13:A16"/>
    <mergeCell ref="B13:B16"/>
    <mergeCell ref="C13:C16"/>
    <mergeCell ref="D14:D16"/>
    <mergeCell ref="E14:E16"/>
    <mergeCell ref="F14:F16"/>
    <mergeCell ref="G15:G16"/>
    <mergeCell ref="H15:H16"/>
    <mergeCell ref="I14:I16"/>
    <mergeCell ref="J15:J16"/>
    <mergeCell ref="K15:K16"/>
    <mergeCell ref="R1:T1"/>
    <mergeCell ref="Z1:AA1"/>
    <mergeCell ref="AL1:AN1"/>
    <mergeCell ref="BC1:BE1"/>
    <mergeCell ref="D4:P4"/>
  </mergeCells>
  <printOptions horizontalCentered="1"/>
  <pageMargins left="0" right="0" top="0.46" bottom="0.25" header="0.6" footer="0.3"/>
  <pageSetup paperSize="9" scale="65" orientation="landscape" r:id="rId1"/>
  <rowBreaks count="1" manualBreakCount="1">
    <brk id="58" max="79" man="1"/>
  </rowBreaks>
  <colBreaks count="3" manualBreakCount="3">
    <brk id="20" max="53" man="1"/>
    <brk id="40" max="53" man="1"/>
    <brk id="57" max="53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V64"/>
  <sheetViews>
    <sheetView view="pageBreakPreview" zoomScale="55" zoomScaleNormal="100" zoomScaleSheetLayoutView="55" workbookViewId="0">
      <selection activeCell="R4" sqref="R4"/>
    </sheetView>
  </sheetViews>
  <sheetFormatPr defaultColWidth="8.85546875" defaultRowHeight="14.25"/>
  <cols>
    <col min="1" max="1" width="19.140625" style="257" customWidth="1"/>
    <col min="2" max="2" width="4.140625" style="257" customWidth="1"/>
    <col min="3" max="3" width="19.7109375" style="257" customWidth="1"/>
    <col min="4" max="4" width="8.42578125" style="257" customWidth="1"/>
    <col min="5" max="5" width="8.85546875" style="257" customWidth="1"/>
    <col min="6" max="6" width="20.7109375" style="257" customWidth="1"/>
    <col min="7" max="7" width="8.28515625" style="257" customWidth="1"/>
    <col min="8" max="8" width="8.5703125" style="257" customWidth="1"/>
    <col min="9" max="9" width="12.5703125" style="257" customWidth="1"/>
    <col min="10" max="10" width="8" style="257" customWidth="1"/>
    <col min="11" max="11" width="8.7109375" style="257" customWidth="1"/>
    <col min="12" max="12" width="6.42578125" style="257" customWidth="1"/>
    <col min="13" max="13" width="8.140625" style="257" customWidth="1"/>
    <col min="14" max="14" width="9" style="257" customWidth="1"/>
    <col min="15" max="15" width="6.85546875" style="257" customWidth="1"/>
    <col min="16" max="16" width="8.140625" style="257" customWidth="1"/>
    <col min="17" max="17" width="9.7109375" style="257" customWidth="1"/>
    <col min="18" max="18" width="18" style="257" customWidth="1"/>
    <col min="19" max="19" width="6.28515625" style="257" customWidth="1"/>
    <col min="20" max="20" width="11.28515625" style="257" customWidth="1"/>
    <col min="21" max="21" width="8.140625" style="257" customWidth="1"/>
    <col min="22" max="22" width="8.85546875" style="257" customWidth="1"/>
    <col min="23" max="23" width="17" style="257" customWidth="1"/>
    <col min="24" max="25" width="10.85546875" style="257" customWidth="1"/>
    <col min="26" max="26" width="9.5703125" style="257" customWidth="1"/>
    <col min="27" max="27" width="9.42578125" style="257" customWidth="1"/>
    <col min="28" max="28" width="10.5703125" style="257" customWidth="1"/>
    <col min="29" max="29" width="8.140625" style="257" customWidth="1"/>
    <col min="30" max="30" width="10" style="257" customWidth="1"/>
    <col min="31" max="31" width="9.85546875" style="257" customWidth="1"/>
    <col min="32" max="32" width="9" style="257" customWidth="1"/>
    <col min="33" max="33" width="11.28515625" style="257" customWidth="1"/>
    <col min="34" max="34" width="11" style="257" customWidth="1"/>
    <col min="35" max="35" width="8.85546875" style="257"/>
    <col min="36" max="37" width="2.140625" style="257" bestFit="1" customWidth="1"/>
    <col min="38" max="38" width="4.85546875" style="257" customWidth="1"/>
    <col min="39" max="39" width="4.42578125" style="257" customWidth="1"/>
    <col min="40" max="40" width="4" style="257" customWidth="1"/>
    <col min="41" max="48" width="3.140625" style="257" customWidth="1"/>
    <col min="49" max="16384" width="8.85546875" style="257"/>
  </cols>
  <sheetData>
    <row r="1" spans="1:47">
      <c r="A1" s="258"/>
      <c r="B1" s="258"/>
      <c r="P1" s="633" t="s">
        <v>634</v>
      </c>
      <c r="Q1" s="633"/>
      <c r="R1" s="275"/>
      <c r="S1" s="275"/>
      <c r="T1" s="278"/>
    </row>
    <row r="2" spans="1:47">
      <c r="A2" s="258"/>
    </row>
    <row r="3" spans="1:47" s="255" customFormat="1" ht="71.25" customHeight="1">
      <c r="A3" s="635" t="s">
        <v>827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259"/>
      <c r="S3" s="25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</row>
    <row r="4" spans="1:47" s="256" customFormat="1" ht="12.75">
      <c r="A4" s="260"/>
      <c r="B4" s="17"/>
      <c r="Z4" s="21"/>
      <c r="AA4" s="21"/>
      <c r="AB4" s="21"/>
      <c r="AC4" s="633" t="s">
        <v>635</v>
      </c>
      <c r="AD4" s="633"/>
      <c r="AE4" s="633"/>
      <c r="AF4" s="633"/>
      <c r="AG4" s="633"/>
      <c r="AH4" s="633"/>
    </row>
    <row r="5" spans="1:47" s="256" customFormat="1" ht="12.75">
      <c r="A5" s="260"/>
      <c r="B5" s="750"/>
      <c r="C5" s="750"/>
      <c r="D5" s="750"/>
      <c r="E5" s="750"/>
      <c r="F5" s="750"/>
      <c r="G5" s="260"/>
      <c r="Z5" s="15"/>
      <c r="AA5" s="15"/>
      <c r="AB5" s="15"/>
      <c r="AC5" s="15"/>
      <c r="AD5" s="15"/>
      <c r="AE5" s="15"/>
      <c r="AF5" s="15"/>
      <c r="AG5" s="15"/>
      <c r="AH5" s="15"/>
    </row>
    <row r="6" spans="1:47" s="256" customFormat="1" ht="12.75">
      <c r="A6" s="261"/>
      <c r="B6" s="22"/>
      <c r="Z6" s="15"/>
      <c r="AA6" s="15"/>
      <c r="AB6" s="15"/>
      <c r="AC6" s="15"/>
      <c r="AD6" s="15"/>
      <c r="AE6" s="15"/>
      <c r="AF6" s="15"/>
      <c r="AG6" s="15"/>
      <c r="AH6" s="15"/>
    </row>
    <row r="7" spans="1:47" s="256" customFormat="1" ht="82.5" customHeight="1">
      <c r="A7" s="673"/>
      <c r="B7" s="673"/>
      <c r="C7" s="15"/>
      <c r="D7" s="15"/>
      <c r="E7" s="15"/>
      <c r="Q7" s="54" t="s">
        <v>3</v>
      </c>
      <c r="R7" s="15"/>
      <c r="S7" s="15"/>
      <c r="Z7" s="15"/>
      <c r="AA7" s="15"/>
      <c r="AB7" s="15"/>
      <c r="AC7" s="15"/>
      <c r="AD7" s="15"/>
      <c r="AE7" s="15"/>
      <c r="AF7" s="2"/>
      <c r="AG7" s="2"/>
      <c r="AH7" s="54" t="s">
        <v>3</v>
      </c>
    </row>
    <row r="8" spans="1:47" s="20" customFormat="1" ht="12.75">
      <c r="A8" s="732" t="s">
        <v>4</v>
      </c>
      <c r="B8" s="732" t="s">
        <v>5</v>
      </c>
      <c r="C8" s="753" t="s">
        <v>636</v>
      </c>
      <c r="D8" s="263"/>
      <c r="E8" s="263"/>
      <c r="F8" s="753" t="s">
        <v>637</v>
      </c>
      <c r="G8" s="264"/>
      <c r="H8" s="265"/>
      <c r="I8" s="264"/>
      <c r="J8" s="276"/>
      <c r="K8" s="751"/>
      <c r="L8" s="751"/>
      <c r="M8" s="751"/>
      <c r="N8" s="751"/>
      <c r="O8" s="751"/>
      <c r="P8" s="751"/>
      <c r="Q8" s="264"/>
      <c r="R8" s="732" t="s">
        <v>4</v>
      </c>
      <c r="S8" s="732" t="s">
        <v>5</v>
      </c>
      <c r="T8" s="264"/>
      <c r="U8" s="264"/>
      <c r="V8" s="280"/>
      <c r="W8" s="262"/>
      <c r="X8" s="276"/>
      <c r="Y8" s="751"/>
      <c r="Z8" s="751"/>
      <c r="AA8" s="751"/>
      <c r="AB8" s="751"/>
      <c r="AC8" s="751"/>
      <c r="AD8" s="751"/>
      <c r="AE8" s="264"/>
      <c r="AF8" s="264"/>
      <c r="AG8" s="264"/>
      <c r="AH8" s="280"/>
    </row>
    <row r="9" spans="1:47" s="20" customFormat="1" ht="12.75">
      <c r="A9" s="733"/>
      <c r="B9" s="733"/>
      <c r="C9" s="754"/>
      <c r="D9" s="631" t="s">
        <v>117</v>
      </c>
      <c r="E9" s="631" t="s">
        <v>119</v>
      </c>
      <c r="F9" s="754"/>
      <c r="G9" s="631" t="s">
        <v>117</v>
      </c>
      <c r="H9" s="631" t="s">
        <v>119</v>
      </c>
      <c r="I9" s="753" t="s">
        <v>16</v>
      </c>
      <c r="J9" s="276"/>
      <c r="K9" s="276"/>
      <c r="L9" s="276"/>
      <c r="M9" s="265"/>
      <c r="N9" s="752"/>
      <c r="O9" s="752"/>
      <c r="P9" s="265"/>
      <c r="Q9" s="265"/>
      <c r="R9" s="733"/>
      <c r="S9" s="733"/>
      <c r="T9" s="276"/>
      <c r="U9" s="265"/>
      <c r="V9" s="277"/>
      <c r="W9" s="753" t="s">
        <v>15</v>
      </c>
      <c r="X9" s="276"/>
      <c r="Y9" s="276"/>
      <c r="Z9" s="276"/>
      <c r="AA9" s="265"/>
      <c r="AB9" s="752"/>
      <c r="AC9" s="752"/>
      <c r="AD9" s="265"/>
      <c r="AE9" s="265"/>
      <c r="AF9" s="276"/>
      <c r="AG9" s="265"/>
      <c r="AH9" s="277"/>
    </row>
    <row r="10" spans="1:47" s="20" customFormat="1" ht="12.75">
      <c r="A10" s="733"/>
      <c r="B10" s="733"/>
      <c r="C10" s="754"/>
      <c r="D10" s="631"/>
      <c r="E10" s="631"/>
      <c r="F10" s="754"/>
      <c r="G10" s="631"/>
      <c r="H10" s="631"/>
      <c r="I10" s="754"/>
      <c r="J10" s="732" t="s">
        <v>117</v>
      </c>
      <c r="K10" s="732" t="s">
        <v>119</v>
      </c>
      <c r="L10" s="753" t="s">
        <v>120</v>
      </c>
      <c r="M10" s="265"/>
      <c r="N10" s="277"/>
      <c r="O10" s="753" t="s">
        <v>121</v>
      </c>
      <c r="P10" s="264"/>
      <c r="Q10" s="277"/>
      <c r="R10" s="733"/>
      <c r="S10" s="733"/>
      <c r="T10" s="753" t="s">
        <v>122</v>
      </c>
      <c r="U10" s="264"/>
      <c r="V10" s="277"/>
      <c r="W10" s="754"/>
      <c r="X10" s="732" t="s">
        <v>117</v>
      </c>
      <c r="Y10" s="732" t="s">
        <v>119</v>
      </c>
      <c r="Z10" s="753" t="s">
        <v>120</v>
      </c>
      <c r="AA10" s="265"/>
      <c r="AB10" s="277"/>
      <c r="AC10" s="753" t="s">
        <v>121</v>
      </c>
      <c r="AD10" s="264"/>
      <c r="AE10" s="277"/>
      <c r="AF10" s="753" t="s">
        <v>122</v>
      </c>
      <c r="AG10" s="264"/>
      <c r="AH10" s="277"/>
    </row>
    <row r="11" spans="1:47" s="20" customFormat="1" ht="12.75">
      <c r="A11" s="734"/>
      <c r="B11" s="734"/>
      <c r="C11" s="755"/>
      <c r="D11" s="631"/>
      <c r="E11" s="631"/>
      <c r="F11" s="755"/>
      <c r="G11" s="631"/>
      <c r="H11" s="631"/>
      <c r="I11" s="755"/>
      <c r="J11" s="734"/>
      <c r="K11" s="734"/>
      <c r="L11" s="755"/>
      <c r="M11" s="266" t="s">
        <v>117</v>
      </c>
      <c r="N11" s="266" t="s">
        <v>119</v>
      </c>
      <c r="O11" s="755"/>
      <c r="P11" s="266" t="s">
        <v>117</v>
      </c>
      <c r="Q11" s="266" t="s">
        <v>119</v>
      </c>
      <c r="R11" s="734"/>
      <c r="S11" s="734"/>
      <c r="T11" s="755"/>
      <c r="U11" s="266" t="s">
        <v>117</v>
      </c>
      <c r="V11" s="266" t="s">
        <v>119</v>
      </c>
      <c r="W11" s="755"/>
      <c r="X11" s="734"/>
      <c r="Y11" s="734"/>
      <c r="Z11" s="755"/>
      <c r="AA11" s="266" t="s">
        <v>117</v>
      </c>
      <c r="AB11" s="266" t="s">
        <v>119</v>
      </c>
      <c r="AC11" s="755"/>
      <c r="AD11" s="266" t="s">
        <v>117</v>
      </c>
      <c r="AE11" s="266" t="s">
        <v>119</v>
      </c>
      <c r="AF11" s="755"/>
      <c r="AG11" s="266" t="s">
        <v>117</v>
      </c>
      <c r="AH11" s="266" t="s">
        <v>119</v>
      </c>
    </row>
    <row r="12" spans="1:47" s="63" customFormat="1" ht="12.75">
      <c r="A12" s="267" t="s">
        <v>31</v>
      </c>
      <c r="B12" s="267" t="s">
        <v>32</v>
      </c>
      <c r="C12" s="268">
        <v>1</v>
      </c>
      <c r="D12" s="268">
        <v>2</v>
      </c>
      <c r="E12" s="268">
        <v>3</v>
      </c>
      <c r="F12" s="268">
        <v>4</v>
      </c>
      <c r="G12" s="268">
        <v>5</v>
      </c>
      <c r="H12" s="268">
        <v>6</v>
      </c>
      <c r="I12" s="268">
        <v>7</v>
      </c>
      <c r="J12" s="268">
        <v>8</v>
      </c>
      <c r="K12" s="268">
        <v>9</v>
      </c>
      <c r="L12" s="268">
        <v>10</v>
      </c>
      <c r="M12" s="268">
        <v>11</v>
      </c>
      <c r="N12" s="268">
        <v>12</v>
      </c>
      <c r="O12" s="268">
        <v>13</v>
      </c>
      <c r="P12" s="268">
        <v>14</v>
      </c>
      <c r="Q12" s="268">
        <v>15</v>
      </c>
      <c r="R12" s="267" t="s">
        <v>31</v>
      </c>
      <c r="S12" s="267" t="s">
        <v>32</v>
      </c>
      <c r="T12" s="268">
        <v>16</v>
      </c>
      <c r="U12" s="268">
        <v>17</v>
      </c>
      <c r="V12" s="268">
        <v>18</v>
      </c>
      <c r="W12" s="268">
        <v>19</v>
      </c>
      <c r="X12" s="268">
        <v>20</v>
      </c>
      <c r="Y12" s="268">
        <v>21</v>
      </c>
      <c r="Z12" s="268">
        <v>22</v>
      </c>
      <c r="AA12" s="268">
        <v>23</v>
      </c>
      <c r="AB12" s="268">
        <v>24</v>
      </c>
      <c r="AC12" s="268">
        <v>25</v>
      </c>
      <c r="AD12" s="268">
        <v>26</v>
      </c>
      <c r="AE12" s="268">
        <v>27</v>
      </c>
      <c r="AF12" s="268">
        <v>28</v>
      </c>
      <c r="AG12" s="268">
        <v>29</v>
      </c>
      <c r="AH12" s="268">
        <v>30</v>
      </c>
    </row>
    <row r="13" spans="1:47" s="63" customFormat="1" ht="12.75">
      <c r="A13" s="269" t="s">
        <v>33</v>
      </c>
      <c r="B13" s="31">
        <v>1</v>
      </c>
      <c r="C13" s="270">
        <f>+C14+C20+C27+C35+C39</f>
        <v>4453</v>
      </c>
      <c r="D13" s="270">
        <f t="shared" ref="D13:Q13" si="0">+D14+D20+D27+D35+D39</f>
        <v>2983</v>
      </c>
      <c r="E13" s="270">
        <f t="shared" si="0"/>
        <v>1470</v>
      </c>
      <c r="F13" s="270">
        <f t="shared" si="0"/>
        <v>4389</v>
      </c>
      <c r="G13" s="270">
        <f t="shared" si="0"/>
        <v>2931</v>
      </c>
      <c r="H13" s="270">
        <f t="shared" si="0"/>
        <v>1458</v>
      </c>
      <c r="I13" s="270">
        <f>+I14+I20+I27+I35+I39</f>
        <v>350</v>
      </c>
      <c r="J13" s="270">
        <f t="shared" si="0"/>
        <v>214</v>
      </c>
      <c r="K13" s="270">
        <f t="shared" si="0"/>
        <v>136</v>
      </c>
      <c r="L13" s="270">
        <f>+L14+L20+L27+L35+L39</f>
        <v>126</v>
      </c>
      <c r="M13" s="270">
        <f t="shared" si="0"/>
        <v>82</v>
      </c>
      <c r="N13" s="270">
        <f t="shared" si="0"/>
        <v>44</v>
      </c>
      <c r="O13" s="270">
        <f t="shared" si="0"/>
        <v>182</v>
      </c>
      <c r="P13" s="270">
        <f t="shared" si="0"/>
        <v>111</v>
      </c>
      <c r="Q13" s="270">
        <f t="shared" si="0"/>
        <v>71</v>
      </c>
      <c r="R13" s="269" t="s">
        <v>33</v>
      </c>
      <c r="S13" s="31">
        <v>1</v>
      </c>
      <c r="T13" s="270">
        <f>+T14+T20+T27+T35+T39</f>
        <v>42</v>
      </c>
      <c r="U13" s="270">
        <f t="shared" ref="U13" si="1">+U14+U20+U27+U35+U39</f>
        <v>21</v>
      </c>
      <c r="V13" s="270">
        <f t="shared" ref="V13" si="2">+V14+V20+V27+V35+V39</f>
        <v>21</v>
      </c>
      <c r="W13" s="270">
        <f t="shared" ref="W13" si="3">+W14+W20+W27+W35+W39</f>
        <v>4039</v>
      </c>
      <c r="X13" s="270">
        <f t="shared" ref="X13" si="4">+X14+X20+X27+X35+X39</f>
        <v>2717</v>
      </c>
      <c r="Y13" s="270">
        <f t="shared" ref="Y13" si="5">+Y14+Y20+Y27+Y35+Y39</f>
        <v>1322</v>
      </c>
      <c r="Z13" s="270">
        <f t="shared" ref="Z13" si="6">+Z14+Z20+Z27+Z35+Z39</f>
        <v>2344</v>
      </c>
      <c r="AA13" s="270">
        <f t="shared" ref="AA13" si="7">+AA14+AA20+AA27+AA35+AA39</f>
        <v>1597</v>
      </c>
      <c r="AB13" s="270">
        <f t="shared" ref="AB13" si="8">+AB14+AB20+AB27+AB35+AB39</f>
        <v>747</v>
      </c>
      <c r="AC13" s="270">
        <f t="shared" ref="AC13" si="9">+AC14+AC20+AC27+AC35+AC39</f>
        <v>1073</v>
      </c>
      <c r="AD13" s="270">
        <f t="shared" ref="AD13" si="10">+AD14+AD20+AD27+AD35+AD39</f>
        <v>718</v>
      </c>
      <c r="AE13" s="270">
        <f t="shared" ref="AE13" si="11">+AE14+AE20+AE27+AE35+AE39</f>
        <v>355</v>
      </c>
      <c r="AF13" s="270">
        <f t="shared" ref="AF13" si="12">+AF14+AF20+AF27+AF35+AF39</f>
        <v>622</v>
      </c>
      <c r="AG13" s="270">
        <f t="shared" ref="AG13" si="13">+AG14+AG20+AG27+AG35+AG39</f>
        <v>402</v>
      </c>
      <c r="AH13" s="270">
        <f t="shared" ref="AH13" si="14">+AH14+AH20+AH27+AH35+AH39</f>
        <v>220</v>
      </c>
      <c r="AJ13" s="63">
        <f>+C13-D13-E13</f>
        <v>0</v>
      </c>
      <c r="AK13" s="63">
        <f>+F13-G13-H13</f>
        <v>0</v>
      </c>
      <c r="AL13" s="63">
        <f>+I13-J13-K13</f>
        <v>0</v>
      </c>
      <c r="AM13" s="63">
        <f>+I13-L13-O13-T13</f>
        <v>0</v>
      </c>
      <c r="AN13" s="63">
        <f>+L13-M13-N13</f>
        <v>0</v>
      </c>
      <c r="AO13" s="63">
        <f>+O13-P13-Q13</f>
        <v>0</v>
      </c>
      <c r="AP13" s="63">
        <f>+T13-U13-V13</f>
        <v>0</v>
      </c>
      <c r="AQ13" s="63">
        <f>+W13-X13-Y13</f>
        <v>0</v>
      </c>
      <c r="AR13" s="63">
        <f>+W13-Z13-AC13-AF13</f>
        <v>0</v>
      </c>
      <c r="AS13" s="63">
        <f>+Z13-AA13-AB13</f>
        <v>0</v>
      </c>
      <c r="AT13" s="63">
        <f>+AC13-AD13-AE13</f>
        <v>0</v>
      </c>
      <c r="AU13" s="63">
        <f>+AF13-AG13-AH13</f>
        <v>0</v>
      </c>
    </row>
    <row r="14" spans="1:47" s="63" customFormat="1" ht="12.75">
      <c r="A14" s="269" t="s">
        <v>34</v>
      </c>
      <c r="B14" s="31">
        <v>2</v>
      </c>
      <c r="C14" s="270">
        <f>SUM(C15:C19)</f>
        <v>591</v>
      </c>
      <c r="D14" s="270">
        <f t="shared" ref="D14:Q14" si="15">SUM(D15:D19)</f>
        <v>345</v>
      </c>
      <c r="E14" s="270">
        <f t="shared" si="15"/>
        <v>246</v>
      </c>
      <c r="F14" s="270">
        <f t="shared" si="15"/>
        <v>570</v>
      </c>
      <c r="G14" s="270">
        <f t="shared" si="15"/>
        <v>325</v>
      </c>
      <c r="H14" s="270">
        <f t="shared" si="15"/>
        <v>245</v>
      </c>
      <c r="I14" s="270">
        <f t="shared" si="15"/>
        <v>44</v>
      </c>
      <c r="J14" s="270">
        <f t="shared" si="15"/>
        <v>25</v>
      </c>
      <c r="K14" s="270">
        <f t="shared" si="15"/>
        <v>19</v>
      </c>
      <c r="L14" s="270">
        <f t="shared" si="15"/>
        <v>22</v>
      </c>
      <c r="M14" s="270">
        <f t="shared" si="15"/>
        <v>12</v>
      </c>
      <c r="N14" s="270">
        <f t="shared" si="15"/>
        <v>10</v>
      </c>
      <c r="O14" s="270">
        <f t="shared" ref="O14" si="16">SUM(O15:O19)</f>
        <v>22</v>
      </c>
      <c r="P14" s="270">
        <f t="shared" si="15"/>
        <v>13</v>
      </c>
      <c r="Q14" s="270">
        <f t="shared" si="15"/>
        <v>9</v>
      </c>
      <c r="R14" s="269" t="s">
        <v>34</v>
      </c>
      <c r="S14" s="31">
        <v>2</v>
      </c>
      <c r="T14" s="270">
        <f t="shared" ref="T14" si="17">SUM(T15:T19)</f>
        <v>0</v>
      </c>
      <c r="U14" s="270">
        <f t="shared" ref="U14" si="18">SUM(U15:U19)</f>
        <v>0</v>
      </c>
      <c r="V14" s="270">
        <f t="shared" ref="V14" si="19">SUM(V15:V19)</f>
        <v>0</v>
      </c>
      <c r="W14" s="270">
        <f t="shared" ref="W14" si="20">SUM(W15:W19)</f>
        <v>526</v>
      </c>
      <c r="X14" s="270">
        <f t="shared" ref="X14" si="21">SUM(X15:X19)</f>
        <v>300</v>
      </c>
      <c r="Y14" s="270">
        <f t="shared" ref="Y14" si="22">SUM(Y15:Y19)</f>
        <v>226</v>
      </c>
      <c r="Z14" s="270">
        <f t="shared" ref="Z14" si="23">SUM(Z15:Z19)</f>
        <v>259</v>
      </c>
      <c r="AA14" s="270">
        <f t="shared" ref="AA14" si="24">SUM(AA15:AA19)</f>
        <v>160</v>
      </c>
      <c r="AB14" s="270">
        <f t="shared" ref="AB14" si="25">SUM(AB15:AB19)</f>
        <v>99</v>
      </c>
      <c r="AC14" s="270">
        <f t="shared" ref="AC14" si="26">SUM(AC15:AC19)</f>
        <v>143</v>
      </c>
      <c r="AD14" s="270">
        <f t="shared" ref="AD14" si="27">SUM(AD15:AD19)</f>
        <v>80</v>
      </c>
      <c r="AE14" s="270">
        <f t="shared" ref="AE14" si="28">SUM(AE15:AE19)</f>
        <v>63</v>
      </c>
      <c r="AF14" s="270">
        <f t="shared" ref="AF14" si="29">SUM(AF15:AF19)</f>
        <v>124</v>
      </c>
      <c r="AG14" s="270">
        <f t="shared" ref="AG14" si="30">SUM(AG15:AG19)</f>
        <v>60</v>
      </c>
      <c r="AH14" s="270">
        <f t="shared" ref="AH14" si="31">SUM(AH15:AH19)</f>
        <v>64</v>
      </c>
      <c r="AJ14" s="63">
        <f t="shared" ref="AJ14:AJ48" si="32">+C14-D14-E14</f>
        <v>0</v>
      </c>
      <c r="AK14" s="63">
        <f t="shared" ref="AK14:AK48" si="33">+F14-G14-H14</f>
        <v>0</v>
      </c>
      <c r="AL14" s="63">
        <f t="shared" ref="AL14:AL48" si="34">+I14-J14-K14</f>
        <v>0</v>
      </c>
      <c r="AM14" s="63">
        <f t="shared" ref="AM14:AM48" si="35">+I14-L14-O14-T14</f>
        <v>0</v>
      </c>
      <c r="AN14" s="63">
        <f t="shared" ref="AN14:AN48" si="36">+L14-M14-N14</f>
        <v>0</v>
      </c>
      <c r="AO14" s="63">
        <f t="shared" ref="AO14:AO48" si="37">+O14-P14-Q14</f>
        <v>0</v>
      </c>
      <c r="AP14" s="63">
        <f t="shared" ref="AP14:AP48" si="38">+T14-U14-V14</f>
        <v>0</v>
      </c>
      <c r="AQ14" s="63">
        <f t="shared" ref="AQ14:AQ48" si="39">+W14-X14-Y14</f>
        <v>0</v>
      </c>
      <c r="AR14" s="63">
        <f t="shared" ref="AR14:AR48" si="40">+W14-Z14-AC14-AF14</f>
        <v>0</v>
      </c>
      <c r="AS14" s="63">
        <f t="shared" ref="AS14:AS48" si="41">+Z14-AA14-AB14</f>
        <v>0</v>
      </c>
      <c r="AT14" s="63">
        <f t="shared" ref="AT14:AT48" si="42">+AC14-AD14-AE14</f>
        <v>0</v>
      </c>
      <c r="AU14" s="63">
        <f t="shared" ref="AU14:AU48" si="43">+AF14-AG14-AH14</f>
        <v>0</v>
      </c>
    </row>
    <row r="15" spans="1:47" s="63" customFormat="1" ht="12.75">
      <c r="A15" s="271" t="s">
        <v>35</v>
      </c>
      <c r="B15" s="31">
        <v>3</v>
      </c>
      <c r="C15" s="268">
        <v>95</v>
      </c>
      <c r="D15" s="268">
        <v>54</v>
      </c>
      <c r="E15" s="268">
        <v>41</v>
      </c>
      <c r="F15" s="268">
        <f>+G15+H15</f>
        <v>95</v>
      </c>
      <c r="G15" s="268">
        <f>+J15+X15</f>
        <v>54</v>
      </c>
      <c r="H15" s="268">
        <f>+K15+Y15</f>
        <v>41</v>
      </c>
      <c r="I15" s="270">
        <f>+L15+O15+T15</f>
        <v>0</v>
      </c>
      <c r="J15" s="270">
        <f>+M15+P15+U15</f>
        <v>0</v>
      </c>
      <c r="K15" s="270">
        <f>+N15+Q15+V15</f>
        <v>0</v>
      </c>
      <c r="L15" s="270">
        <f>+M15+N15</f>
        <v>0</v>
      </c>
      <c r="M15" s="268">
        <v>0</v>
      </c>
      <c r="N15" s="268">
        <v>0</v>
      </c>
      <c r="O15" s="270">
        <f>+P15+Q15</f>
        <v>0</v>
      </c>
      <c r="P15" s="268">
        <v>0</v>
      </c>
      <c r="Q15" s="268">
        <v>0</v>
      </c>
      <c r="R15" s="271" t="s">
        <v>35</v>
      </c>
      <c r="S15" s="31">
        <v>3</v>
      </c>
      <c r="T15" s="270">
        <f>+U15+V15</f>
        <v>0</v>
      </c>
      <c r="U15" s="268">
        <v>0</v>
      </c>
      <c r="V15" s="268">
        <v>0</v>
      </c>
      <c r="W15" s="270">
        <f>+Z15+AC15+AF15</f>
        <v>95</v>
      </c>
      <c r="X15" s="270">
        <f t="shared" ref="X15:Y19" si="44">+AA15+AD15+AG15</f>
        <v>54</v>
      </c>
      <c r="Y15" s="270">
        <f t="shared" si="44"/>
        <v>41</v>
      </c>
      <c r="Z15" s="270">
        <v>55</v>
      </c>
      <c r="AA15" s="268">
        <v>30</v>
      </c>
      <c r="AB15" s="268">
        <v>25</v>
      </c>
      <c r="AC15" s="270">
        <v>21</v>
      </c>
      <c r="AD15" s="268">
        <v>14</v>
      </c>
      <c r="AE15" s="268">
        <v>7</v>
      </c>
      <c r="AF15" s="270">
        <v>19</v>
      </c>
      <c r="AG15" s="268">
        <v>10</v>
      </c>
      <c r="AH15" s="268">
        <v>9</v>
      </c>
      <c r="AJ15" s="63">
        <f t="shared" si="32"/>
        <v>0</v>
      </c>
      <c r="AK15" s="63">
        <f t="shared" si="33"/>
        <v>0</v>
      </c>
      <c r="AL15" s="63">
        <f t="shared" si="34"/>
        <v>0</v>
      </c>
      <c r="AM15" s="63">
        <f t="shared" si="35"/>
        <v>0</v>
      </c>
      <c r="AN15" s="63">
        <f t="shared" si="36"/>
        <v>0</v>
      </c>
      <c r="AO15" s="63">
        <f t="shared" si="37"/>
        <v>0</v>
      </c>
      <c r="AP15" s="63">
        <f t="shared" si="38"/>
        <v>0</v>
      </c>
      <c r="AQ15" s="63">
        <f t="shared" si="39"/>
        <v>0</v>
      </c>
      <c r="AR15" s="63">
        <f t="shared" si="40"/>
        <v>0</v>
      </c>
      <c r="AS15" s="63">
        <f t="shared" si="41"/>
        <v>0</v>
      </c>
      <c r="AT15" s="63">
        <f t="shared" si="42"/>
        <v>0</v>
      </c>
      <c r="AU15" s="63">
        <f t="shared" si="43"/>
        <v>0</v>
      </c>
    </row>
    <row r="16" spans="1:47" s="63" customFormat="1" ht="12.75">
      <c r="A16" s="271" t="s">
        <v>36</v>
      </c>
      <c r="B16" s="31">
        <v>4</v>
      </c>
      <c r="C16" s="268">
        <v>95</v>
      </c>
      <c r="D16" s="268">
        <v>43</v>
      </c>
      <c r="E16" s="268">
        <v>52</v>
      </c>
      <c r="F16" s="268">
        <f t="shared" ref="F16:F48" si="45">+G16+H16</f>
        <v>95</v>
      </c>
      <c r="G16" s="268">
        <f t="shared" ref="G16:G48" si="46">+J16+X16</f>
        <v>43</v>
      </c>
      <c r="H16" s="268">
        <f t="shared" ref="H16:H48" si="47">+K16+Y16</f>
        <v>52</v>
      </c>
      <c r="I16" s="270">
        <f t="shared" ref="I16:I48" si="48">+L16+O16+T16</f>
        <v>0</v>
      </c>
      <c r="J16" s="270">
        <f t="shared" ref="J16:J48" si="49">+M16+P16+U16</f>
        <v>0</v>
      </c>
      <c r="K16" s="270">
        <f t="shared" ref="K16:K48" si="50">+N16+Q16+V16</f>
        <v>0</v>
      </c>
      <c r="L16" s="270">
        <f t="shared" ref="L16:L48" si="51">+M16+N16</f>
        <v>0</v>
      </c>
      <c r="M16" s="268">
        <v>0</v>
      </c>
      <c r="N16" s="268">
        <v>0</v>
      </c>
      <c r="O16" s="270">
        <f t="shared" ref="O16:O48" si="52">+P16+Q16</f>
        <v>0</v>
      </c>
      <c r="P16" s="268">
        <v>0</v>
      </c>
      <c r="Q16" s="268">
        <v>0</v>
      </c>
      <c r="R16" s="271" t="s">
        <v>36</v>
      </c>
      <c r="S16" s="31">
        <v>4</v>
      </c>
      <c r="T16" s="270">
        <f t="shared" ref="T16:T48" si="53">+U16+V16</f>
        <v>0</v>
      </c>
      <c r="U16" s="268">
        <v>0</v>
      </c>
      <c r="V16" s="268">
        <v>0</v>
      </c>
      <c r="W16" s="270">
        <f t="shared" ref="W16:W19" si="54">+Z16+AC16+AF16</f>
        <v>95</v>
      </c>
      <c r="X16" s="270">
        <f t="shared" si="44"/>
        <v>43</v>
      </c>
      <c r="Y16" s="270">
        <f t="shared" si="44"/>
        <v>52</v>
      </c>
      <c r="Z16" s="270">
        <v>44</v>
      </c>
      <c r="AA16" s="268">
        <v>25</v>
      </c>
      <c r="AB16" s="268">
        <v>19</v>
      </c>
      <c r="AC16" s="270">
        <v>27</v>
      </c>
      <c r="AD16" s="268">
        <v>9</v>
      </c>
      <c r="AE16" s="268">
        <v>18</v>
      </c>
      <c r="AF16" s="270">
        <v>24</v>
      </c>
      <c r="AG16" s="268">
        <v>9</v>
      </c>
      <c r="AH16" s="268">
        <v>15</v>
      </c>
      <c r="AJ16" s="63">
        <f t="shared" si="32"/>
        <v>0</v>
      </c>
      <c r="AK16" s="63">
        <f t="shared" si="33"/>
        <v>0</v>
      </c>
      <c r="AL16" s="63">
        <f t="shared" si="34"/>
        <v>0</v>
      </c>
      <c r="AM16" s="63">
        <f t="shared" si="35"/>
        <v>0</v>
      </c>
      <c r="AN16" s="63">
        <f t="shared" si="36"/>
        <v>0</v>
      </c>
      <c r="AO16" s="63">
        <f t="shared" si="37"/>
        <v>0</v>
      </c>
      <c r="AP16" s="63">
        <f t="shared" si="38"/>
        <v>0</v>
      </c>
      <c r="AQ16" s="63">
        <f t="shared" si="39"/>
        <v>0</v>
      </c>
      <c r="AR16" s="63">
        <f t="shared" si="40"/>
        <v>0</v>
      </c>
      <c r="AS16" s="63">
        <f t="shared" si="41"/>
        <v>0</v>
      </c>
      <c r="AT16" s="63">
        <f t="shared" si="42"/>
        <v>0</v>
      </c>
      <c r="AU16" s="63">
        <f t="shared" si="43"/>
        <v>0</v>
      </c>
    </row>
    <row r="17" spans="1:47" s="63" customFormat="1" ht="12.75">
      <c r="A17" s="271" t="s">
        <v>37</v>
      </c>
      <c r="B17" s="31">
        <v>5</v>
      </c>
      <c r="C17" s="268">
        <v>111</v>
      </c>
      <c r="D17" s="268">
        <v>70</v>
      </c>
      <c r="E17" s="268">
        <v>41</v>
      </c>
      <c r="F17" s="268">
        <f t="shared" si="45"/>
        <v>111</v>
      </c>
      <c r="G17" s="268">
        <f t="shared" si="46"/>
        <v>70</v>
      </c>
      <c r="H17" s="268">
        <f t="shared" si="47"/>
        <v>41</v>
      </c>
      <c r="I17" s="270">
        <f t="shared" si="48"/>
        <v>4</v>
      </c>
      <c r="J17" s="270">
        <f t="shared" si="49"/>
        <v>1</v>
      </c>
      <c r="K17" s="270">
        <f t="shared" si="50"/>
        <v>3</v>
      </c>
      <c r="L17" s="270">
        <f t="shared" si="51"/>
        <v>1</v>
      </c>
      <c r="M17" s="268">
        <v>1</v>
      </c>
      <c r="N17" s="268">
        <v>0</v>
      </c>
      <c r="O17" s="270">
        <f t="shared" si="52"/>
        <v>3</v>
      </c>
      <c r="P17" s="268">
        <v>0</v>
      </c>
      <c r="Q17" s="268">
        <v>3</v>
      </c>
      <c r="R17" s="271" t="s">
        <v>37</v>
      </c>
      <c r="S17" s="31">
        <v>5</v>
      </c>
      <c r="T17" s="270">
        <f t="shared" si="53"/>
        <v>0</v>
      </c>
      <c r="U17" s="268">
        <v>0</v>
      </c>
      <c r="V17" s="268">
        <v>0</v>
      </c>
      <c r="W17" s="270">
        <f t="shared" si="54"/>
        <v>107</v>
      </c>
      <c r="X17" s="270">
        <f t="shared" si="44"/>
        <v>69</v>
      </c>
      <c r="Y17" s="270">
        <f t="shared" si="44"/>
        <v>38</v>
      </c>
      <c r="Z17" s="270">
        <v>52</v>
      </c>
      <c r="AA17" s="268">
        <v>30</v>
      </c>
      <c r="AB17" s="268">
        <v>22</v>
      </c>
      <c r="AC17" s="270">
        <v>24</v>
      </c>
      <c r="AD17" s="268">
        <v>19</v>
      </c>
      <c r="AE17" s="268">
        <v>5</v>
      </c>
      <c r="AF17" s="270">
        <v>31</v>
      </c>
      <c r="AG17" s="268">
        <v>20</v>
      </c>
      <c r="AH17" s="268">
        <v>11</v>
      </c>
      <c r="AJ17" s="63">
        <f t="shared" si="32"/>
        <v>0</v>
      </c>
      <c r="AK17" s="63">
        <f t="shared" si="33"/>
        <v>0</v>
      </c>
      <c r="AL17" s="63">
        <f t="shared" si="34"/>
        <v>0</v>
      </c>
      <c r="AM17" s="63">
        <f t="shared" si="35"/>
        <v>0</v>
      </c>
      <c r="AN17" s="63">
        <f t="shared" si="36"/>
        <v>0</v>
      </c>
      <c r="AO17" s="63">
        <f t="shared" si="37"/>
        <v>0</v>
      </c>
      <c r="AP17" s="63">
        <f t="shared" si="38"/>
        <v>0</v>
      </c>
      <c r="AQ17" s="63">
        <f t="shared" si="39"/>
        <v>0</v>
      </c>
      <c r="AR17" s="63">
        <f t="shared" si="40"/>
        <v>0</v>
      </c>
      <c r="AS17" s="63">
        <f t="shared" si="41"/>
        <v>0</v>
      </c>
      <c r="AT17" s="63">
        <f t="shared" si="42"/>
        <v>0</v>
      </c>
      <c r="AU17" s="63">
        <f t="shared" si="43"/>
        <v>0</v>
      </c>
    </row>
    <row r="18" spans="1:47" s="63" customFormat="1" ht="12.75">
      <c r="A18" s="271" t="s">
        <v>38</v>
      </c>
      <c r="B18" s="31">
        <v>6</v>
      </c>
      <c r="C18" s="268">
        <v>141</v>
      </c>
      <c r="D18" s="268">
        <v>82</v>
      </c>
      <c r="E18" s="268">
        <v>59</v>
      </c>
      <c r="F18" s="268">
        <f t="shared" si="45"/>
        <v>120</v>
      </c>
      <c r="G18" s="268">
        <f t="shared" si="46"/>
        <v>62</v>
      </c>
      <c r="H18" s="268">
        <f t="shared" si="47"/>
        <v>58</v>
      </c>
      <c r="I18" s="270">
        <f t="shared" si="48"/>
        <v>7</v>
      </c>
      <c r="J18" s="270">
        <f t="shared" si="49"/>
        <v>1</v>
      </c>
      <c r="K18" s="270">
        <f t="shared" si="50"/>
        <v>6</v>
      </c>
      <c r="L18" s="270">
        <f t="shared" si="51"/>
        <v>4</v>
      </c>
      <c r="M18" s="268">
        <v>0</v>
      </c>
      <c r="N18" s="268">
        <v>4</v>
      </c>
      <c r="O18" s="270">
        <f t="shared" si="52"/>
        <v>3</v>
      </c>
      <c r="P18" s="268">
        <v>1</v>
      </c>
      <c r="Q18" s="268">
        <v>2</v>
      </c>
      <c r="R18" s="271" t="s">
        <v>38</v>
      </c>
      <c r="S18" s="31">
        <v>6</v>
      </c>
      <c r="T18" s="270">
        <f t="shared" si="53"/>
        <v>0</v>
      </c>
      <c r="U18" s="268">
        <v>0</v>
      </c>
      <c r="V18" s="268">
        <v>0</v>
      </c>
      <c r="W18" s="270">
        <f t="shared" si="54"/>
        <v>113</v>
      </c>
      <c r="X18" s="270">
        <f t="shared" si="44"/>
        <v>61</v>
      </c>
      <c r="Y18" s="270">
        <f t="shared" si="44"/>
        <v>52</v>
      </c>
      <c r="Z18" s="270">
        <v>51</v>
      </c>
      <c r="AA18" s="268">
        <v>32</v>
      </c>
      <c r="AB18" s="268">
        <v>19</v>
      </c>
      <c r="AC18" s="270">
        <v>37</v>
      </c>
      <c r="AD18" s="268">
        <v>21</v>
      </c>
      <c r="AE18" s="268">
        <v>16</v>
      </c>
      <c r="AF18" s="270">
        <v>25</v>
      </c>
      <c r="AG18" s="268">
        <v>8</v>
      </c>
      <c r="AH18" s="268">
        <v>17</v>
      </c>
      <c r="AJ18" s="63">
        <f t="shared" si="32"/>
        <v>0</v>
      </c>
      <c r="AK18" s="63">
        <f t="shared" si="33"/>
        <v>0</v>
      </c>
      <c r="AL18" s="63">
        <f t="shared" si="34"/>
        <v>0</v>
      </c>
      <c r="AM18" s="63">
        <f t="shared" si="35"/>
        <v>0</v>
      </c>
      <c r="AN18" s="63">
        <f t="shared" si="36"/>
        <v>0</v>
      </c>
      <c r="AO18" s="63">
        <f t="shared" si="37"/>
        <v>0</v>
      </c>
      <c r="AP18" s="63">
        <f t="shared" si="38"/>
        <v>0</v>
      </c>
      <c r="AQ18" s="63">
        <f t="shared" si="39"/>
        <v>0</v>
      </c>
      <c r="AR18" s="63">
        <f t="shared" si="40"/>
        <v>0</v>
      </c>
      <c r="AS18" s="63">
        <f t="shared" si="41"/>
        <v>0</v>
      </c>
      <c r="AT18" s="63">
        <f t="shared" si="42"/>
        <v>0</v>
      </c>
      <c r="AU18" s="63">
        <f t="shared" si="43"/>
        <v>0</v>
      </c>
    </row>
    <row r="19" spans="1:47" s="63" customFormat="1" ht="12.75">
      <c r="A19" s="271" t="s">
        <v>39</v>
      </c>
      <c r="B19" s="31">
        <v>7</v>
      </c>
      <c r="C19" s="268">
        <v>149</v>
      </c>
      <c r="D19" s="268">
        <v>96</v>
      </c>
      <c r="E19" s="268">
        <v>53</v>
      </c>
      <c r="F19" s="268">
        <f t="shared" si="45"/>
        <v>149</v>
      </c>
      <c r="G19" s="268">
        <f t="shared" si="46"/>
        <v>96</v>
      </c>
      <c r="H19" s="268">
        <f t="shared" si="47"/>
        <v>53</v>
      </c>
      <c r="I19" s="270">
        <f t="shared" si="48"/>
        <v>33</v>
      </c>
      <c r="J19" s="270">
        <f t="shared" si="49"/>
        <v>23</v>
      </c>
      <c r="K19" s="270">
        <f t="shared" si="50"/>
        <v>10</v>
      </c>
      <c r="L19" s="270">
        <f t="shared" si="51"/>
        <v>17</v>
      </c>
      <c r="M19" s="268">
        <v>11</v>
      </c>
      <c r="N19" s="268">
        <v>6</v>
      </c>
      <c r="O19" s="270">
        <f t="shared" si="52"/>
        <v>16</v>
      </c>
      <c r="P19" s="268">
        <v>12</v>
      </c>
      <c r="Q19" s="268">
        <v>4</v>
      </c>
      <c r="R19" s="271" t="s">
        <v>39</v>
      </c>
      <c r="S19" s="31">
        <v>7</v>
      </c>
      <c r="T19" s="270">
        <f t="shared" si="53"/>
        <v>0</v>
      </c>
      <c r="U19" s="268">
        <v>0</v>
      </c>
      <c r="V19" s="268">
        <v>0</v>
      </c>
      <c r="W19" s="270">
        <f t="shared" si="54"/>
        <v>116</v>
      </c>
      <c r="X19" s="270">
        <f t="shared" si="44"/>
        <v>73</v>
      </c>
      <c r="Y19" s="270">
        <f t="shared" si="44"/>
        <v>43</v>
      </c>
      <c r="Z19" s="270">
        <v>57</v>
      </c>
      <c r="AA19" s="268">
        <v>43</v>
      </c>
      <c r="AB19" s="268">
        <v>14</v>
      </c>
      <c r="AC19" s="270">
        <v>34</v>
      </c>
      <c r="AD19" s="268">
        <v>17</v>
      </c>
      <c r="AE19" s="268">
        <v>17</v>
      </c>
      <c r="AF19" s="270">
        <v>25</v>
      </c>
      <c r="AG19" s="268">
        <v>13</v>
      </c>
      <c r="AH19" s="268">
        <v>12</v>
      </c>
      <c r="AJ19" s="63">
        <f t="shared" si="32"/>
        <v>0</v>
      </c>
      <c r="AK19" s="63">
        <f t="shared" si="33"/>
        <v>0</v>
      </c>
      <c r="AL19" s="63">
        <f t="shared" si="34"/>
        <v>0</v>
      </c>
      <c r="AM19" s="63">
        <f t="shared" si="35"/>
        <v>0</v>
      </c>
      <c r="AN19" s="63">
        <f t="shared" si="36"/>
        <v>0</v>
      </c>
      <c r="AO19" s="63">
        <f t="shared" si="37"/>
        <v>0</v>
      </c>
      <c r="AP19" s="63">
        <f t="shared" si="38"/>
        <v>0</v>
      </c>
      <c r="AQ19" s="63">
        <f t="shared" si="39"/>
        <v>0</v>
      </c>
      <c r="AR19" s="63">
        <f t="shared" si="40"/>
        <v>0</v>
      </c>
      <c r="AS19" s="63">
        <f t="shared" si="41"/>
        <v>0</v>
      </c>
      <c r="AT19" s="63">
        <f t="shared" si="42"/>
        <v>0</v>
      </c>
      <c r="AU19" s="63">
        <f t="shared" si="43"/>
        <v>0</v>
      </c>
    </row>
    <row r="20" spans="1:47" s="63" customFormat="1" ht="12.75">
      <c r="A20" s="269" t="s">
        <v>40</v>
      </c>
      <c r="B20" s="31">
        <v>8</v>
      </c>
      <c r="C20" s="270">
        <f>SUM(C21:C26)</f>
        <v>534</v>
      </c>
      <c r="D20" s="270">
        <f t="shared" ref="D20:Q20" si="55">SUM(D21:D26)</f>
        <v>342</v>
      </c>
      <c r="E20" s="270">
        <f t="shared" si="55"/>
        <v>192</v>
      </c>
      <c r="F20" s="458">
        <f t="shared" si="45"/>
        <v>501</v>
      </c>
      <c r="G20" s="458">
        <f t="shared" si="46"/>
        <v>314</v>
      </c>
      <c r="H20" s="458">
        <f t="shared" si="47"/>
        <v>187</v>
      </c>
      <c r="I20" s="270">
        <f t="shared" si="48"/>
        <v>10</v>
      </c>
      <c r="J20" s="270">
        <f t="shared" si="49"/>
        <v>3</v>
      </c>
      <c r="K20" s="270">
        <f t="shared" si="50"/>
        <v>7</v>
      </c>
      <c r="L20" s="270">
        <f t="shared" si="51"/>
        <v>5</v>
      </c>
      <c r="M20" s="270">
        <f t="shared" si="55"/>
        <v>0</v>
      </c>
      <c r="N20" s="270">
        <f t="shared" si="55"/>
        <v>5</v>
      </c>
      <c r="O20" s="270">
        <f t="shared" si="52"/>
        <v>5</v>
      </c>
      <c r="P20" s="270">
        <f t="shared" si="55"/>
        <v>3</v>
      </c>
      <c r="Q20" s="270">
        <f t="shared" si="55"/>
        <v>2</v>
      </c>
      <c r="R20" s="269" t="s">
        <v>40</v>
      </c>
      <c r="S20" s="31">
        <v>8</v>
      </c>
      <c r="T20" s="270">
        <f t="shared" si="53"/>
        <v>0</v>
      </c>
      <c r="U20" s="270">
        <f t="shared" ref="U20" si="56">SUM(U21:U26)</f>
        <v>0</v>
      </c>
      <c r="V20" s="270">
        <f t="shared" ref="V20" si="57">SUM(V21:V26)</f>
        <v>0</v>
      </c>
      <c r="W20" s="270">
        <f t="shared" ref="W20" si="58">SUM(W21:W26)</f>
        <v>491</v>
      </c>
      <c r="X20" s="270">
        <f t="shared" ref="X20" si="59">SUM(X21:X26)</f>
        <v>311</v>
      </c>
      <c r="Y20" s="270">
        <f t="shared" ref="Y20" si="60">SUM(Y21:Y26)</f>
        <v>180</v>
      </c>
      <c r="Z20" s="270">
        <f t="shared" ref="Z20" si="61">SUM(Z21:Z26)</f>
        <v>264</v>
      </c>
      <c r="AA20" s="270">
        <f t="shared" ref="AA20" si="62">SUM(AA21:AA26)</f>
        <v>181</v>
      </c>
      <c r="AB20" s="270">
        <f t="shared" ref="AB20:AC20" si="63">SUM(AB21:AB26)</f>
        <v>83</v>
      </c>
      <c r="AC20" s="270">
        <f t="shared" si="63"/>
        <v>139</v>
      </c>
      <c r="AD20" s="270">
        <f t="shared" ref="AD20" si="64">SUM(AD21:AD26)</f>
        <v>83</v>
      </c>
      <c r="AE20" s="270">
        <f t="shared" ref="AE20:AF20" si="65">SUM(AE21:AE26)</f>
        <v>56</v>
      </c>
      <c r="AF20" s="270">
        <f t="shared" si="65"/>
        <v>88</v>
      </c>
      <c r="AG20" s="270">
        <f t="shared" ref="AG20" si="66">SUM(AG21:AG26)</f>
        <v>47</v>
      </c>
      <c r="AH20" s="270">
        <f t="shared" ref="AH20" si="67">SUM(AH21:AH26)</f>
        <v>41</v>
      </c>
      <c r="AJ20" s="63">
        <f t="shared" si="32"/>
        <v>0</v>
      </c>
      <c r="AK20" s="63">
        <f t="shared" si="33"/>
        <v>0</v>
      </c>
      <c r="AL20" s="63">
        <f t="shared" si="34"/>
        <v>0</v>
      </c>
      <c r="AM20" s="63">
        <f t="shared" si="35"/>
        <v>0</v>
      </c>
      <c r="AN20" s="63">
        <f t="shared" si="36"/>
        <v>0</v>
      </c>
      <c r="AO20" s="63">
        <f t="shared" si="37"/>
        <v>0</v>
      </c>
      <c r="AP20" s="63">
        <f t="shared" si="38"/>
        <v>0</v>
      </c>
      <c r="AQ20" s="63">
        <f t="shared" si="39"/>
        <v>0</v>
      </c>
      <c r="AR20" s="63">
        <f t="shared" si="40"/>
        <v>0</v>
      </c>
      <c r="AS20" s="63">
        <f t="shared" si="41"/>
        <v>0</v>
      </c>
      <c r="AT20" s="63">
        <f t="shared" si="42"/>
        <v>0</v>
      </c>
      <c r="AU20" s="63">
        <f t="shared" si="43"/>
        <v>0</v>
      </c>
    </row>
    <row r="21" spans="1:47" s="63" customFormat="1" ht="12.75">
      <c r="A21" s="271" t="s">
        <v>41</v>
      </c>
      <c r="B21" s="31">
        <v>9</v>
      </c>
      <c r="C21" s="268">
        <v>65</v>
      </c>
      <c r="D21" s="268">
        <v>41</v>
      </c>
      <c r="E21" s="268">
        <v>24</v>
      </c>
      <c r="F21" s="268">
        <f t="shared" si="45"/>
        <v>65</v>
      </c>
      <c r="G21" s="268">
        <f t="shared" si="46"/>
        <v>41</v>
      </c>
      <c r="H21" s="268">
        <f t="shared" si="47"/>
        <v>24</v>
      </c>
      <c r="I21" s="270">
        <f t="shared" si="48"/>
        <v>0</v>
      </c>
      <c r="J21" s="270">
        <f t="shared" si="49"/>
        <v>0</v>
      </c>
      <c r="K21" s="270">
        <f t="shared" si="50"/>
        <v>0</v>
      </c>
      <c r="L21" s="270">
        <f t="shared" si="51"/>
        <v>0</v>
      </c>
      <c r="M21" s="268">
        <v>0</v>
      </c>
      <c r="N21" s="268">
        <v>0</v>
      </c>
      <c r="O21" s="270">
        <f t="shared" si="52"/>
        <v>0</v>
      </c>
      <c r="P21" s="268">
        <v>0</v>
      </c>
      <c r="Q21" s="268">
        <v>0</v>
      </c>
      <c r="R21" s="271" t="s">
        <v>41</v>
      </c>
      <c r="S21" s="31">
        <v>9</v>
      </c>
      <c r="T21" s="270">
        <f t="shared" si="53"/>
        <v>0</v>
      </c>
      <c r="U21" s="268">
        <v>0</v>
      </c>
      <c r="V21" s="268">
        <v>0</v>
      </c>
      <c r="W21" s="270">
        <f t="shared" ref="W21" si="68">+Z21+AC21+AF21</f>
        <v>65</v>
      </c>
      <c r="X21" s="270">
        <f t="shared" ref="X21" si="69">+AA21+AD21+AG21</f>
        <v>41</v>
      </c>
      <c r="Y21" s="270">
        <f t="shared" ref="Y21" si="70">+AB21+AE21+AH21</f>
        <v>24</v>
      </c>
      <c r="Z21" s="270">
        <v>34</v>
      </c>
      <c r="AA21" s="268">
        <v>20</v>
      </c>
      <c r="AB21" s="268">
        <v>14</v>
      </c>
      <c r="AC21" s="270">
        <v>8</v>
      </c>
      <c r="AD21" s="268">
        <v>5</v>
      </c>
      <c r="AE21" s="268">
        <v>3</v>
      </c>
      <c r="AF21" s="270">
        <v>23</v>
      </c>
      <c r="AG21" s="268">
        <v>16</v>
      </c>
      <c r="AH21" s="268">
        <v>7</v>
      </c>
      <c r="AJ21" s="63">
        <f t="shared" si="32"/>
        <v>0</v>
      </c>
      <c r="AK21" s="63">
        <f t="shared" si="33"/>
        <v>0</v>
      </c>
      <c r="AL21" s="63">
        <f t="shared" si="34"/>
        <v>0</v>
      </c>
      <c r="AM21" s="63">
        <f t="shared" si="35"/>
        <v>0</v>
      </c>
      <c r="AN21" s="63">
        <f t="shared" si="36"/>
        <v>0</v>
      </c>
      <c r="AO21" s="63">
        <f t="shared" si="37"/>
        <v>0</v>
      </c>
      <c r="AP21" s="63">
        <f t="shared" si="38"/>
        <v>0</v>
      </c>
      <c r="AQ21" s="63">
        <f t="shared" si="39"/>
        <v>0</v>
      </c>
      <c r="AR21" s="63">
        <f t="shared" si="40"/>
        <v>0</v>
      </c>
      <c r="AS21" s="63">
        <f t="shared" si="41"/>
        <v>0</v>
      </c>
      <c r="AT21" s="63">
        <f t="shared" si="42"/>
        <v>0</v>
      </c>
      <c r="AU21" s="63">
        <f t="shared" si="43"/>
        <v>0</v>
      </c>
    </row>
    <row r="22" spans="1:47" s="63" customFormat="1" ht="12.75">
      <c r="A22" s="271" t="s">
        <v>42</v>
      </c>
      <c r="B22" s="31">
        <v>10</v>
      </c>
      <c r="C22" s="268">
        <v>64</v>
      </c>
      <c r="D22" s="268">
        <v>34</v>
      </c>
      <c r="E22" s="268">
        <v>30</v>
      </c>
      <c r="F22" s="268">
        <f t="shared" si="45"/>
        <v>64</v>
      </c>
      <c r="G22" s="268">
        <f t="shared" si="46"/>
        <v>34</v>
      </c>
      <c r="H22" s="268">
        <f t="shared" si="47"/>
        <v>30</v>
      </c>
      <c r="I22" s="270">
        <f t="shared" si="48"/>
        <v>1</v>
      </c>
      <c r="J22" s="270">
        <f t="shared" si="49"/>
        <v>0</v>
      </c>
      <c r="K22" s="270">
        <f t="shared" si="50"/>
        <v>1</v>
      </c>
      <c r="L22" s="270">
        <f t="shared" si="51"/>
        <v>1</v>
      </c>
      <c r="M22" s="268">
        <v>0</v>
      </c>
      <c r="N22" s="268">
        <v>1</v>
      </c>
      <c r="O22" s="270">
        <f t="shared" si="52"/>
        <v>0</v>
      </c>
      <c r="P22" s="268">
        <v>0</v>
      </c>
      <c r="Q22" s="268">
        <v>0</v>
      </c>
      <c r="R22" s="271" t="s">
        <v>42</v>
      </c>
      <c r="S22" s="31">
        <v>10</v>
      </c>
      <c r="T22" s="270">
        <f t="shared" si="53"/>
        <v>0</v>
      </c>
      <c r="U22" s="268">
        <v>0</v>
      </c>
      <c r="V22" s="268">
        <v>0</v>
      </c>
      <c r="W22" s="270">
        <f t="shared" ref="W22:W26" si="71">+Z22+AC22+AF22</f>
        <v>63</v>
      </c>
      <c r="X22" s="270">
        <f t="shared" ref="X22:X26" si="72">+AA22+AD22+AG22</f>
        <v>34</v>
      </c>
      <c r="Y22" s="270">
        <f t="shared" ref="Y22:Y26" si="73">+AB22+AE22+AH22</f>
        <v>29</v>
      </c>
      <c r="Z22" s="270">
        <v>35</v>
      </c>
      <c r="AA22" s="268">
        <v>21</v>
      </c>
      <c r="AB22" s="268">
        <v>14</v>
      </c>
      <c r="AC22" s="270">
        <v>27</v>
      </c>
      <c r="AD22" s="268">
        <v>12</v>
      </c>
      <c r="AE22" s="268">
        <v>15</v>
      </c>
      <c r="AF22" s="270">
        <v>1</v>
      </c>
      <c r="AG22" s="268">
        <v>1</v>
      </c>
      <c r="AH22" s="268">
        <v>0</v>
      </c>
      <c r="AJ22" s="63">
        <f t="shared" si="32"/>
        <v>0</v>
      </c>
      <c r="AK22" s="63">
        <f t="shared" si="33"/>
        <v>0</v>
      </c>
      <c r="AL22" s="63">
        <f t="shared" si="34"/>
        <v>0</v>
      </c>
      <c r="AM22" s="63">
        <f t="shared" si="35"/>
        <v>0</v>
      </c>
      <c r="AN22" s="63">
        <f t="shared" si="36"/>
        <v>0</v>
      </c>
      <c r="AO22" s="63">
        <f t="shared" si="37"/>
        <v>0</v>
      </c>
      <c r="AP22" s="63">
        <f t="shared" si="38"/>
        <v>0</v>
      </c>
      <c r="AQ22" s="63">
        <f t="shared" si="39"/>
        <v>0</v>
      </c>
      <c r="AR22" s="63">
        <f t="shared" si="40"/>
        <v>0</v>
      </c>
      <c r="AS22" s="63">
        <f t="shared" si="41"/>
        <v>0</v>
      </c>
      <c r="AT22" s="63">
        <f t="shared" si="42"/>
        <v>0</v>
      </c>
      <c r="AU22" s="63">
        <f t="shared" si="43"/>
        <v>0</v>
      </c>
    </row>
    <row r="23" spans="1:47" s="63" customFormat="1" ht="12.75">
      <c r="A23" s="271" t="s">
        <v>43</v>
      </c>
      <c r="B23" s="31">
        <v>11</v>
      </c>
      <c r="C23" s="268">
        <v>117</v>
      </c>
      <c r="D23" s="268">
        <v>97</v>
      </c>
      <c r="E23" s="268">
        <v>20</v>
      </c>
      <c r="F23" s="268">
        <f t="shared" si="45"/>
        <v>117</v>
      </c>
      <c r="G23" s="268">
        <f t="shared" si="46"/>
        <v>97</v>
      </c>
      <c r="H23" s="268">
        <f t="shared" si="47"/>
        <v>20</v>
      </c>
      <c r="I23" s="270">
        <f t="shared" si="48"/>
        <v>0</v>
      </c>
      <c r="J23" s="270">
        <f t="shared" si="49"/>
        <v>0</v>
      </c>
      <c r="K23" s="270">
        <f t="shared" si="50"/>
        <v>0</v>
      </c>
      <c r="L23" s="270">
        <f t="shared" si="51"/>
        <v>0</v>
      </c>
      <c r="M23" s="268">
        <v>0</v>
      </c>
      <c r="N23" s="268">
        <v>0</v>
      </c>
      <c r="O23" s="270">
        <f t="shared" si="52"/>
        <v>0</v>
      </c>
      <c r="P23" s="268">
        <v>0</v>
      </c>
      <c r="Q23" s="268">
        <v>0</v>
      </c>
      <c r="R23" s="271" t="s">
        <v>43</v>
      </c>
      <c r="S23" s="31">
        <v>11</v>
      </c>
      <c r="T23" s="270">
        <f t="shared" si="53"/>
        <v>0</v>
      </c>
      <c r="U23" s="268">
        <v>0</v>
      </c>
      <c r="V23" s="268">
        <v>0</v>
      </c>
      <c r="W23" s="270">
        <f t="shared" si="71"/>
        <v>117</v>
      </c>
      <c r="X23" s="270">
        <f t="shared" si="72"/>
        <v>97</v>
      </c>
      <c r="Y23" s="270">
        <f t="shared" si="73"/>
        <v>20</v>
      </c>
      <c r="Z23" s="270">
        <v>75</v>
      </c>
      <c r="AA23" s="268">
        <v>66</v>
      </c>
      <c r="AB23" s="268">
        <v>9</v>
      </c>
      <c r="AC23" s="270">
        <v>23</v>
      </c>
      <c r="AD23" s="268">
        <v>20</v>
      </c>
      <c r="AE23" s="268">
        <v>3</v>
      </c>
      <c r="AF23" s="270">
        <v>19</v>
      </c>
      <c r="AG23" s="268">
        <v>11</v>
      </c>
      <c r="AH23" s="268">
        <v>8</v>
      </c>
      <c r="AJ23" s="63">
        <f t="shared" si="32"/>
        <v>0</v>
      </c>
      <c r="AK23" s="63">
        <f t="shared" si="33"/>
        <v>0</v>
      </c>
      <c r="AL23" s="63">
        <f t="shared" si="34"/>
        <v>0</v>
      </c>
      <c r="AM23" s="63">
        <f t="shared" si="35"/>
        <v>0</v>
      </c>
      <c r="AN23" s="63">
        <f t="shared" si="36"/>
        <v>0</v>
      </c>
      <c r="AO23" s="63">
        <f t="shared" si="37"/>
        <v>0</v>
      </c>
      <c r="AP23" s="63">
        <f t="shared" si="38"/>
        <v>0</v>
      </c>
      <c r="AQ23" s="63">
        <f t="shared" si="39"/>
        <v>0</v>
      </c>
      <c r="AR23" s="63">
        <f t="shared" si="40"/>
        <v>0</v>
      </c>
      <c r="AS23" s="63">
        <f t="shared" si="41"/>
        <v>0</v>
      </c>
      <c r="AT23" s="63">
        <f t="shared" si="42"/>
        <v>0</v>
      </c>
      <c r="AU23" s="63">
        <f t="shared" si="43"/>
        <v>0</v>
      </c>
    </row>
    <row r="24" spans="1:47" s="63" customFormat="1" ht="12.75">
      <c r="A24" s="271" t="s">
        <v>44</v>
      </c>
      <c r="B24" s="31">
        <v>12</v>
      </c>
      <c r="C24" s="268">
        <v>100</v>
      </c>
      <c r="D24" s="268">
        <v>70</v>
      </c>
      <c r="E24" s="268">
        <v>30</v>
      </c>
      <c r="F24" s="268">
        <f t="shared" si="45"/>
        <v>78</v>
      </c>
      <c r="G24" s="268">
        <f t="shared" si="46"/>
        <v>53</v>
      </c>
      <c r="H24" s="268">
        <f t="shared" si="47"/>
        <v>25</v>
      </c>
      <c r="I24" s="270">
        <f t="shared" si="48"/>
        <v>0</v>
      </c>
      <c r="J24" s="270">
        <f t="shared" si="49"/>
        <v>0</v>
      </c>
      <c r="K24" s="270">
        <f t="shared" si="50"/>
        <v>0</v>
      </c>
      <c r="L24" s="270">
        <f t="shared" si="51"/>
        <v>0</v>
      </c>
      <c r="M24" s="268">
        <v>0</v>
      </c>
      <c r="N24" s="268">
        <v>0</v>
      </c>
      <c r="O24" s="270">
        <f t="shared" si="52"/>
        <v>0</v>
      </c>
      <c r="P24" s="268">
        <v>0</v>
      </c>
      <c r="Q24" s="268">
        <v>0</v>
      </c>
      <c r="R24" s="271" t="s">
        <v>44</v>
      </c>
      <c r="S24" s="31">
        <v>12</v>
      </c>
      <c r="T24" s="270">
        <f t="shared" si="53"/>
        <v>0</v>
      </c>
      <c r="U24" s="268">
        <v>0</v>
      </c>
      <c r="V24" s="268">
        <v>0</v>
      </c>
      <c r="W24" s="270">
        <f t="shared" si="71"/>
        <v>78</v>
      </c>
      <c r="X24" s="270">
        <f t="shared" si="72"/>
        <v>53</v>
      </c>
      <c r="Y24" s="270">
        <f t="shared" si="73"/>
        <v>25</v>
      </c>
      <c r="Z24" s="270">
        <v>41</v>
      </c>
      <c r="AA24" s="268">
        <v>32</v>
      </c>
      <c r="AB24" s="268">
        <v>9</v>
      </c>
      <c r="AC24" s="270">
        <v>36</v>
      </c>
      <c r="AD24" s="268">
        <v>21</v>
      </c>
      <c r="AE24" s="268">
        <v>15</v>
      </c>
      <c r="AF24" s="270">
        <v>1</v>
      </c>
      <c r="AG24" s="268">
        <v>0</v>
      </c>
      <c r="AH24" s="268">
        <v>1</v>
      </c>
      <c r="AJ24" s="63">
        <f t="shared" si="32"/>
        <v>0</v>
      </c>
      <c r="AK24" s="63">
        <f t="shared" si="33"/>
        <v>0</v>
      </c>
      <c r="AL24" s="63">
        <f t="shared" si="34"/>
        <v>0</v>
      </c>
      <c r="AM24" s="63">
        <f t="shared" si="35"/>
        <v>0</v>
      </c>
      <c r="AN24" s="63">
        <f t="shared" si="36"/>
        <v>0</v>
      </c>
      <c r="AO24" s="63">
        <f t="shared" si="37"/>
        <v>0</v>
      </c>
      <c r="AP24" s="63">
        <f t="shared" si="38"/>
        <v>0</v>
      </c>
      <c r="AQ24" s="63">
        <f t="shared" si="39"/>
        <v>0</v>
      </c>
      <c r="AR24" s="63">
        <f t="shared" si="40"/>
        <v>0</v>
      </c>
      <c r="AS24" s="63">
        <f t="shared" si="41"/>
        <v>0</v>
      </c>
      <c r="AT24" s="63">
        <f t="shared" si="42"/>
        <v>0</v>
      </c>
      <c r="AU24" s="63">
        <f t="shared" si="43"/>
        <v>0</v>
      </c>
    </row>
    <row r="25" spans="1:47" s="63" customFormat="1" ht="12.75">
      <c r="A25" s="271" t="s">
        <v>45</v>
      </c>
      <c r="B25" s="31">
        <v>13</v>
      </c>
      <c r="C25" s="268">
        <v>103</v>
      </c>
      <c r="D25" s="268">
        <v>59</v>
      </c>
      <c r="E25" s="268">
        <v>44</v>
      </c>
      <c r="F25" s="268">
        <f t="shared" si="45"/>
        <v>103</v>
      </c>
      <c r="G25" s="268">
        <f t="shared" si="46"/>
        <v>59</v>
      </c>
      <c r="H25" s="268">
        <f t="shared" si="47"/>
        <v>44</v>
      </c>
      <c r="I25" s="270">
        <f t="shared" si="48"/>
        <v>3</v>
      </c>
      <c r="J25" s="270">
        <f t="shared" si="49"/>
        <v>1</v>
      </c>
      <c r="K25" s="270">
        <f t="shared" si="50"/>
        <v>2</v>
      </c>
      <c r="L25" s="270">
        <f t="shared" si="51"/>
        <v>0</v>
      </c>
      <c r="M25" s="268">
        <v>0</v>
      </c>
      <c r="N25" s="268">
        <v>0</v>
      </c>
      <c r="O25" s="270">
        <f t="shared" si="52"/>
        <v>3</v>
      </c>
      <c r="P25" s="268">
        <v>1</v>
      </c>
      <c r="Q25" s="268">
        <v>2</v>
      </c>
      <c r="R25" s="271" t="s">
        <v>45</v>
      </c>
      <c r="S25" s="31">
        <v>13</v>
      </c>
      <c r="T25" s="270">
        <f t="shared" si="53"/>
        <v>0</v>
      </c>
      <c r="U25" s="268">
        <v>0</v>
      </c>
      <c r="V25" s="268">
        <v>0</v>
      </c>
      <c r="W25" s="270">
        <f t="shared" si="71"/>
        <v>100</v>
      </c>
      <c r="X25" s="270">
        <f t="shared" si="72"/>
        <v>58</v>
      </c>
      <c r="Y25" s="270">
        <f t="shared" si="73"/>
        <v>42</v>
      </c>
      <c r="Z25" s="270">
        <v>44</v>
      </c>
      <c r="AA25" s="268">
        <v>25</v>
      </c>
      <c r="AB25" s="268">
        <v>19</v>
      </c>
      <c r="AC25" s="270">
        <v>27</v>
      </c>
      <c r="AD25" s="268">
        <v>16</v>
      </c>
      <c r="AE25" s="268">
        <v>11</v>
      </c>
      <c r="AF25" s="270">
        <v>29</v>
      </c>
      <c r="AG25" s="268">
        <v>17</v>
      </c>
      <c r="AH25" s="268">
        <v>12</v>
      </c>
      <c r="AJ25" s="63">
        <f t="shared" si="32"/>
        <v>0</v>
      </c>
      <c r="AK25" s="63">
        <f t="shared" si="33"/>
        <v>0</v>
      </c>
      <c r="AL25" s="63">
        <f t="shared" si="34"/>
        <v>0</v>
      </c>
      <c r="AM25" s="63">
        <f t="shared" si="35"/>
        <v>0</v>
      </c>
      <c r="AN25" s="63">
        <f t="shared" si="36"/>
        <v>0</v>
      </c>
      <c r="AO25" s="63">
        <f t="shared" si="37"/>
        <v>0</v>
      </c>
      <c r="AP25" s="63">
        <f t="shared" si="38"/>
        <v>0</v>
      </c>
      <c r="AQ25" s="63">
        <f t="shared" si="39"/>
        <v>0</v>
      </c>
      <c r="AR25" s="63">
        <f t="shared" si="40"/>
        <v>0</v>
      </c>
      <c r="AS25" s="63">
        <f t="shared" si="41"/>
        <v>0</v>
      </c>
      <c r="AT25" s="63">
        <f t="shared" si="42"/>
        <v>0</v>
      </c>
      <c r="AU25" s="63">
        <f t="shared" si="43"/>
        <v>0</v>
      </c>
    </row>
    <row r="26" spans="1:47" s="63" customFormat="1" ht="12.75">
      <c r="A26" s="271" t="s">
        <v>46</v>
      </c>
      <c r="B26" s="31">
        <v>14</v>
      </c>
      <c r="C26" s="268">
        <v>85</v>
      </c>
      <c r="D26" s="268">
        <v>41</v>
      </c>
      <c r="E26" s="268">
        <v>44</v>
      </c>
      <c r="F26" s="268">
        <f t="shared" si="45"/>
        <v>74</v>
      </c>
      <c r="G26" s="268">
        <f t="shared" si="46"/>
        <v>30</v>
      </c>
      <c r="H26" s="268">
        <f t="shared" si="47"/>
        <v>44</v>
      </c>
      <c r="I26" s="270">
        <f t="shared" si="48"/>
        <v>6</v>
      </c>
      <c r="J26" s="270">
        <f t="shared" si="49"/>
        <v>2</v>
      </c>
      <c r="K26" s="270">
        <f t="shared" si="50"/>
        <v>4</v>
      </c>
      <c r="L26" s="270">
        <f t="shared" si="51"/>
        <v>4</v>
      </c>
      <c r="M26" s="268">
        <v>0</v>
      </c>
      <c r="N26" s="268">
        <v>4</v>
      </c>
      <c r="O26" s="270">
        <f t="shared" si="52"/>
        <v>2</v>
      </c>
      <c r="P26" s="268">
        <v>2</v>
      </c>
      <c r="Q26" s="268">
        <v>0</v>
      </c>
      <c r="R26" s="271" t="s">
        <v>46</v>
      </c>
      <c r="S26" s="31">
        <v>14</v>
      </c>
      <c r="T26" s="270">
        <f t="shared" si="53"/>
        <v>0</v>
      </c>
      <c r="U26" s="268">
        <v>0</v>
      </c>
      <c r="V26" s="268">
        <v>0</v>
      </c>
      <c r="W26" s="270">
        <f t="shared" si="71"/>
        <v>68</v>
      </c>
      <c r="X26" s="270">
        <f t="shared" si="72"/>
        <v>28</v>
      </c>
      <c r="Y26" s="270">
        <f t="shared" si="73"/>
        <v>40</v>
      </c>
      <c r="Z26" s="270">
        <v>35</v>
      </c>
      <c r="AA26" s="268">
        <v>17</v>
      </c>
      <c r="AB26" s="268">
        <v>18</v>
      </c>
      <c r="AC26" s="270">
        <v>18</v>
      </c>
      <c r="AD26" s="268">
        <v>9</v>
      </c>
      <c r="AE26" s="268">
        <v>9</v>
      </c>
      <c r="AF26" s="270">
        <v>15</v>
      </c>
      <c r="AG26" s="268">
        <v>2</v>
      </c>
      <c r="AH26" s="268">
        <v>13</v>
      </c>
      <c r="AJ26" s="63">
        <f t="shared" si="32"/>
        <v>0</v>
      </c>
      <c r="AK26" s="63">
        <f t="shared" si="33"/>
        <v>0</v>
      </c>
      <c r="AL26" s="63">
        <f t="shared" si="34"/>
        <v>0</v>
      </c>
      <c r="AM26" s="63">
        <f t="shared" si="35"/>
        <v>0</v>
      </c>
      <c r="AN26" s="63">
        <f t="shared" si="36"/>
        <v>0</v>
      </c>
      <c r="AO26" s="63">
        <f t="shared" si="37"/>
        <v>0</v>
      </c>
      <c r="AP26" s="63">
        <f t="shared" si="38"/>
        <v>0</v>
      </c>
      <c r="AQ26" s="63">
        <f t="shared" si="39"/>
        <v>0</v>
      </c>
      <c r="AR26" s="63">
        <f t="shared" si="40"/>
        <v>0</v>
      </c>
      <c r="AS26" s="63">
        <f t="shared" si="41"/>
        <v>0</v>
      </c>
      <c r="AT26" s="63">
        <f t="shared" si="42"/>
        <v>0</v>
      </c>
      <c r="AU26" s="63">
        <f t="shared" si="43"/>
        <v>0</v>
      </c>
    </row>
    <row r="27" spans="1:47" s="63" customFormat="1" ht="12.75">
      <c r="A27" s="269" t="s">
        <v>47</v>
      </c>
      <c r="B27" s="31">
        <v>15</v>
      </c>
      <c r="C27" s="270">
        <f>SUM(C28:C34)</f>
        <v>1747</v>
      </c>
      <c r="D27" s="270">
        <f t="shared" ref="D27:Q27" si="74">SUM(D28:D34)</f>
        <v>1234</v>
      </c>
      <c r="E27" s="270">
        <f t="shared" si="74"/>
        <v>513</v>
      </c>
      <c r="F27" s="458">
        <f t="shared" si="45"/>
        <v>1747</v>
      </c>
      <c r="G27" s="458">
        <f t="shared" si="46"/>
        <v>1234</v>
      </c>
      <c r="H27" s="458">
        <f t="shared" si="47"/>
        <v>513</v>
      </c>
      <c r="I27" s="270">
        <f t="shared" si="48"/>
        <v>154</v>
      </c>
      <c r="J27" s="270">
        <f t="shared" si="49"/>
        <v>93</v>
      </c>
      <c r="K27" s="270">
        <f t="shared" si="50"/>
        <v>61</v>
      </c>
      <c r="L27" s="270">
        <f t="shared" si="51"/>
        <v>36</v>
      </c>
      <c r="M27" s="270">
        <f t="shared" si="74"/>
        <v>26</v>
      </c>
      <c r="N27" s="270">
        <f t="shared" si="74"/>
        <v>10</v>
      </c>
      <c r="O27" s="270">
        <f t="shared" si="52"/>
        <v>96</v>
      </c>
      <c r="P27" s="270">
        <f t="shared" si="74"/>
        <v>58</v>
      </c>
      <c r="Q27" s="270">
        <f t="shared" si="74"/>
        <v>38</v>
      </c>
      <c r="R27" s="269" t="s">
        <v>47</v>
      </c>
      <c r="S27" s="31">
        <v>15</v>
      </c>
      <c r="T27" s="270">
        <f t="shared" si="53"/>
        <v>22</v>
      </c>
      <c r="U27" s="270">
        <f t="shared" ref="U27" si="75">SUM(U28:U34)</f>
        <v>9</v>
      </c>
      <c r="V27" s="270">
        <f t="shared" ref="V27" si="76">SUM(V28:V34)</f>
        <v>13</v>
      </c>
      <c r="W27" s="270">
        <f t="shared" ref="W27" si="77">SUM(W28:W34)</f>
        <v>1593</v>
      </c>
      <c r="X27" s="270">
        <f t="shared" ref="X27" si="78">SUM(X28:X34)</f>
        <v>1141</v>
      </c>
      <c r="Y27" s="270">
        <f t="shared" ref="Y27" si="79">SUM(Y28:Y34)</f>
        <v>452</v>
      </c>
      <c r="Z27" s="270">
        <f t="shared" ref="Z27" si="80">SUM(Z28:Z34)</f>
        <v>922</v>
      </c>
      <c r="AA27" s="270">
        <f t="shared" ref="AA27" si="81">SUM(AA28:AA34)</f>
        <v>623</v>
      </c>
      <c r="AB27" s="270">
        <f t="shared" ref="AB27:AC27" si="82">SUM(AB28:AB34)</f>
        <v>299</v>
      </c>
      <c r="AC27" s="270">
        <f t="shared" si="82"/>
        <v>371</v>
      </c>
      <c r="AD27" s="270">
        <f t="shared" ref="AD27" si="83">SUM(AD28:AD34)</f>
        <v>284</v>
      </c>
      <c r="AE27" s="270">
        <f t="shared" ref="AE27:AF27" si="84">SUM(AE28:AE34)</f>
        <v>87</v>
      </c>
      <c r="AF27" s="270">
        <f t="shared" si="84"/>
        <v>300</v>
      </c>
      <c r="AG27" s="270">
        <f t="shared" ref="AG27" si="85">SUM(AG28:AG34)</f>
        <v>234</v>
      </c>
      <c r="AH27" s="270">
        <f t="shared" ref="AH27" si="86">SUM(AH28:AH34)</f>
        <v>66</v>
      </c>
      <c r="AJ27" s="63">
        <f t="shared" si="32"/>
        <v>0</v>
      </c>
      <c r="AK27" s="63">
        <f t="shared" si="33"/>
        <v>0</v>
      </c>
      <c r="AL27" s="63">
        <f t="shared" si="34"/>
        <v>0</v>
      </c>
      <c r="AM27" s="63">
        <f t="shared" si="35"/>
        <v>0</v>
      </c>
      <c r="AN27" s="63">
        <f t="shared" si="36"/>
        <v>0</v>
      </c>
      <c r="AO27" s="63">
        <f t="shared" si="37"/>
        <v>0</v>
      </c>
      <c r="AP27" s="63">
        <f t="shared" si="38"/>
        <v>0</v>
      </c>
      <c r="AQ27" s="63">
        <f t="shared" si="39"/>
        <v>0</v>
      </c>
      <c r="AR27" s="63">
        <f t="shared" si="40"/>
        <v>0</v>
      </c>
      <c r="AS27" s="63">
        <f t="shared" si="41"/>
        <v>0</v>
      </c>
      <c r="AT27" s="63">
        <f t="shared" si="42"/>
        <v>0</v>
      </c>
      <c r="AU27" s="63">
        <f t="shared" si="43"/>
        <v>0</v>
      </c>
    </row>
    <row r="28" spans="1:47" s="63" customFormat="1" ht="12.75">
      <c r="A28" s="271" t="s">
        <v>48</v>
      </c>
      <c r="B28" s="31">
        <v>16</v>
      </c>
      <c r="C28" s="268">
        <v>154</v>
      </c>
      <c r="D28" s="268">
        <v>123</v>
      </c>
      <c r="E28" s="268">
        <v>31</v>
      </c>
      <c r="F28" s="268">
        <f t="shared" si="45"/>
        <v>154</v>
      </c>
      <c r="G28" s="268">
        <f t="shared" si="46"/>
        <v>123</v>
      </c>
      <c r="H28" s="268">
        <f t="shared" si="47"/>
        <v>31</v>
      </c>
      <c r="I28" s="270">
        <f t="shared" si="48"/>
        <v>26</v>
      </c>
      <c r="J28" s="270">
        <f t="shared" si="49"/>
        <v>12</v>
      </c>
      <c r="K28" s="270">
        <f t="shared" si="50"/>
        <v>14</v>
      </c>
      <c r="L28" s="270">
        <f t="shared" si="51"/>
        <v>11</v>
      </c>
      <c r="M28" s="268">
        <v>5</v>
      </c>
      <c r="N28" s="268">
        <v>6</v>
      </c>
      <c r="O28" s="270">
        <f t="shared" si="52"/>
        <v>7</v>
      </c>
      <c r="P28" s="268">
        <v>4</v>
      </c>
      <c r="Q28" s="268">
        <v>3</v>
      </c>
      <c r="R28" s="271" t="s">
        <v>48</v>
      </c>
      <c r="S28" s="31">
        <v>16</v>
      </c>
      <c r="T28" s="270">
        <f t="shared" si="53"/>
        <v>8</v>
      </c>
      <c r="U28" s="268">
        <v>3</v>
      </c>
      <c r="V28" s="268">
        <v>5</v>
      </c>
      <c r="W28" s="270">
        <f t="shared" ref="W28" si="87">+Z28+AC28+AF28</f>
        <v>128</v>
      </c>
      <c r="X28" s="270">
        <f t="shared" ref="X28" si="88">+AA28+AD28+AG28</f>
        <v>111</v>
      </c>
      <c r="Y28" s="270">
        <f t="shared" ref="Y28" si="89">+AB28+AE28+AH28</f>
        <v>17</v>
      </c>
      <c r="Z28" s="270">
        <v>57</v>
      </c>
      <c r="AA28" s="268">
        <v>44</v>
      </c>
      <c r="AB28" s="268">
        <v>13</v>
      </c>
      <c r="AC28" s="270">
        <v>44</v>
      </c>
      <c r="AD28" s="268">
        <v>42</v>
      </c>
      <c r="AE28" s="268">
        <v>2</v>
      </c>
      <c r="AF28" s="270">
        <v>27</v>
      </c>
      <c r="AG28" s="268">
        <v>25</v>
      </c>
      <c r="AH28" s="268">
        <v>2</v>
      </c>
      <c r="AJ28" s="63">
        <f t="shared" si="32"/>
        <v>0</v>
      </c>
      <c r="AK28" s="63">
        <f t="shared" si="33"/>
        <v>0</v>
      </c>
      <c r="AL28" s="63">
        <f t="shared" si="34"/>
        <v>0</v>
      </c>
      <c r="AM28" s="63">
        <f t="shared" si="35"/>
        <v>0</v>
      </c>
      <c r="AN28" s="63">
        <f t="shared" si="36"/>
        <v>0</v>
      </c>
      <c r="AO28" s="63">
        <f t="shared" si="37"/>
        <v>0</v>
      </c>
      <c r="AP28" s="63">
        <f t="shared" si="38"/>
        <v>0</v>
      </c>
      <c r="AQ28" s="63">
        <f t="shared" si="39"/>
        <v>0</v>
      </c>
      <c r="AR28" s="63">
        <f t="shared" si="40"/>
        <v>0</v>
      </c>
      <c r="AS28" s="63">
        <f t="shared" si="41"/>
        <v>0</v>
      </c>
      <c r="AT28" s="63">
        <f t="shared" si="42"/>
        <v>0</v>
      </c>
      <c r="AU28" s="63">
        <f t="shared" si="43"/>
        <v>0</v>
      </c>
    </row>
    <row r="29" spans="1:47" s="63" customFormat="1" ht="12.75">
      <c r="A29" s="271" t="s">
        <v>49</v>
      </c>
      <c r="B29" s="31">
        <v>17</v>
      </c>
      <c r="C29" s="268">
        <v>569</v>
      </c>
      <c r="D29" s="268">
        <v>403</v>
      </c>
      <c r="E29" s="268">
        <v>166</v>
      </c>
      <c r="F29" s="268">
        <f t="shared" si="45"/>
        <v>569</v>
      </c>
      <c r="G29" s="268">
        <f t="shared" si="46"/>
        <v>403</v>
      </c>
      <c r="H29" s="268">
        <f t="shared" si="47"/>
        <v>166</v>
      </c>
      <c r="I29" s="270">
        <f t="shared" si="48"/>
        <v>87</v>
      </c>
      <c r="J29" s="270">
        <f t="shared" si="49"/>
        <v>54</v>
      </c>
      <c r="K29" s="270">
        <f t="shared" si="50"/>
        <v>33</v>
      </c>
      <c r="L29" s="270">
        <f t="shared" si="51"/>
        <v>13</v>
      </c>
      <c r="M29" s="268">
        <v>11</v>
      </c>
      <c r="N29" s="268">
        <v>2</v>
      </c>
      <c r="O29" s="270">
        <f t="shared" si="52"/>
        <v>60</v>
      </c>
      <c r="P29" s="268">
        <v>37</v>
      </c>
      <c r="Q29" s="268">
        <v>23</v>
      </c>
      <c r="R29" s="271" t="s">
        <v>49</v>
      </c>
      <c r="S29" s="31">
        <v>17</v>
      </c>
      <c r="T29" s="270">
        <f t="shared" si="53"/>
        <v>14</v>
      </c>
      <c r="U29" s="268">
        <v>6</v>
      </c>
      <c r="V29" s="268">
        <v>8</v>
      </c>
      <c r="W29" s="270">
        <f t="shared" ref="W29:W34" si="90">+Z29+AC29+AF29</f>
        <v>482</v>
      </c>
      <c r="X29" s="270">
        <f t="shared" ref="X29:X34" si="91">+AA29+AD29+AG29</f>
        <v>349</v>
      </c>
      <c r="Y29" s="270">
        <f t="shared" ref="Y29:Y34" si="92">+AB29+AE29+AH29</f>
        <v>133</v>
      </c>
      <c r="Z29" s="270">
        <v>240</v>
      </c>
      <c r="AA29" s="268">
        <v>166</v>
      </c>
      <c r="AB29" s="268">
        <v>74</v>
      </c>
      <c r="AC29" s="270">
        <v>118</v>
      </c>
      <c r="AD29" s="268">
        <v>84</v>
      </c>
      <c r="AE29" s="268">
        <v>34</v>
      </c>
      <c r="AF29" s="270">
        <v>124</v>
      </c>
      <c r="AG29" s="268">
        <v>99</v>
      </c>
      <c r="AH29" s="268">
        <v>25</v>
      </c>
      <c r="AJ29" s="63">
        <f t="shared" si="32"/>
        <v>0</v>
      </c>
      <c r="AK29" s="63">
        <f t="shared" si="33"/>
        <v>0</v>
      </c>
      <c r="AL29" s="63">
        <f t="shared" si="34"/>
        <v>0</v>
      </c>
      <c r="AM29" s="63">
        <f t="shared" si="35"/>
        <v>0</v>
      </c>
      <c r="AN29" s="63">
        <f t="shared" si="36"/>
        <v>0</v>
      </c>
      <c r="AO29" s="63">
        <f t="shared" si="37"/>
        <v>0</v>
      </c>
      <c r="AP29" s="63">
        <f t="shared" si="38"/>
        <v>0</v>
      </c>
      <c r="AQ29" s="63">
        <f t="shared" si="39"/>
        <v>0</v>
      </c>
      <c r="AR29" s="63">
        <f t="shared" si="40"/>
        <v>0</v>
      </c>
      <c r="AS29" s="63">
        <f t="shared" si="41"/>
        <v>0</v>
      </c>
      <c r="AT29" s="63">
        <f t="shared" si="42"/>
        <v>0</v>
      </c>
      <c r="AU29" s="63">
        <f t="shared" si="43"/>
        <v>0</v>
      </c>
    </row>
    <row r="30" spans="1:47" s="63" customFormat="1" ht="12.75">
      <c r="A30" s="271" t="s">
        <v>50</v>
      </c>
      <c r="B30" s="31">
        <v>18</v>
      </c>
      <c r="C30" s="268">
        <v>56</v>
      </c>
      <c r="D30" s="268">
        <v>34</v>
      </c>
      <c r="E30" s="268">
        <v>22</v>
      </c>
      <c r="F30" s="268">
        <f t="shared" si="45"/>
        <v>56</v>
      </c>
      <c r="G30" s="268">
        <f t="shared" si="46"/>
        <v>34</v>
      </c>
      <c r="H30" s="268">
        <f t="shared" si="47"/>
        <v>22</v>
      </c>
      <c r="I30" s="270">
        <f t="shared" si="48"/>
        <v>0</v>
      </c>
      <c r="J30" s="270">
        <f t="shared" si="49"/>
        <v>0</v>
      </c>
      <c r="K30" s="270">
        <f t="shared" si="50"/>
        <v>0</v>
      </c>
      <c r="L30" s="270">
        <f t="shared" si="51"/>
        <v>0</v>
      </c>
      <c r="M30" s="268">
        <v>0</v>
      </c>
      <c r="N30" s="268">
        <v>0</v>
      </c>
      <c r="O30" s="270">
        <f t="shared" si="52"/>
        <v>0</v>
      </c>
      <c r="P30" s="268">
        <v>0</v>
      </c>
      <c r="Q30" s="268">
        <v>0</v>
      </c>
      <c r="R30" s="271" t="s">
        <v>50</v>
      </c>
      <c r="S30" s="31">
        <v>18</v>
      </c>
      <c r="T30" s="270">
        <f t="shared" si="53"/>
        <v>0</v>
      </c>
      <c r="U30" s="268">
        <v>0</v>
      </c>
      <c r="V30" s="268">
        <v>0</v>
      </c>
      <c r="W30" s="270">
        <f t="shared" si="90"/>
        <v>56</v>
      </c>
      <c r="X30" s="270">
        <f t="shared" si="91"/>
        <v>34</v>
      </c>
      <c r="Y30" s="270">
        <f t="shared" si="92"/>
        <v>22</v>
      </c>
      <c r="Z30" s="270">
        <v>42</v>
      </c>
      <c r="AA30" s="268">
        <v>24</v>
      </c>
      <c r="AB30" s="268">
        <v>18</v>
      </c>
      <c r="AC30" s="270">
        <v>13</v>
      </c>
      <c r="AD30" s="268">
        <v>9</v>
      </c>
      <c r="AE30" s="268">
        <v>4</v>
      </c>
      <c r="AF30" s="270">
        <v>1</v>
      </c>
      <c r="AG30" s="268">
        <v>1</v>
      </c>
      <c r="AH30" s="268">
        <v>0</v>
      </c>
      <c r="AJ30" s="63">
        <f t="shared" si="32"/>
        <v>0</v>
      </c>
      <c r="AK30" s="63">
        <f t="shared" si="33"/>
        <v>0</v>
      </c>
      <c r="AL30" s="63">
        <f t="shared" si="34"/>
        <v>0</v>
      </c>
      <c r="AM30" s="63">
        <f t="shared" si="35"/>
        <v>0</v>
      </c>
      <c r="AN30" s="63">
        <f t="shared" si="36"/>
        <v>0</v>
      </c>
      <c r="AO30" s="63">
        <f t="shared" si="37"/>
        <v>0</v>
      </c>
      <c r="AP30" s="63">
        <f t="shared" si="38"/>
        <v>0</v>
      </c>
      <c r="AQ30" s="63">
        <f t="shared" si="39"/>
        <v>0</v>
      </c>
      <c r="AR30" s="63">
        <f t="shared" si="40"/>
        <v>0</v>
      </c>
      <c r="AS30" s="63">
        <f t="shared" si="41"/>
        <v>0</v>
      </c>
      <c r="AT30" s="63">
        <f t="shared" si="42"/>
        <v>0</v>
      </c>
      <c r="AU30" s="63">
        <f t="shared" si="43"/>
        <v>0</v>
      </c>
    </row>
    <row r="31" spans="1:47" s="63" customFormat="1" ht="12.75">
      <c r="A31" s="271" t="s">
        <v>51</v>
      </c>
      <c r="B31" s="31">
        <v>19</v>
      </c>
      <c r="C31" s="268">
        <v>72</v>
      </c>
      <c r="D31" s="268">
        <v>46</v>
      </c>
      <c r="E31" s="268">
        <v>26</v>
      </c>
      <c r="F31" s="268">
        <f t="shared" si="45"/>
        <v>72</v>
      </c>
      <c r="G31" s="268">
        <f t="shared" si="46"/>
        <v>46</v>
      </c>
      <c r="H31" s="268">
        <f t="shared" si="47"/>
        <v>26</v>
      </c>
      <c r="I31" s="270">
        <f t="shared" si="48"/>
        <v>5</v>
      </c>
      <c r="J31" s="270">
        <f t="shared" si="49"/>
        <v>5</v>
      </c>
      <c r="K31" s="270">
        <f t="shared" si="50"/>
        <v>0</v>
      </c>
      <c r="L31" s="270">
        <f t="shared" si="51"/>
        <v>2</v>
      </c>
      <c r="M31" s="268">
        <v>2</v>
      </c>
      <c r="N31" s="268">
        <v>0</v>
      </c>
      <c r="O31" s="270">
        <f t="shared" si="52"/>
        <v>3</v>
      </c>
      <c r="P31" s="268">
        <v>3</v>
      </c>
      <c r="Q31" s="268">
        <v>0</v>
      </c>
      <c r="R31" s="271" t="s">
        <v>51</v>
      </c>
      <c r="S31" s="31">
        <v>19</v>
      </c>
      <c r="T31" s="270">
        <f t="shared" si="53"/>
        <v>0</v>
      </c>
      <c r="U31" s="268">
        <v>0</v>
      </c>
      <c r="V31" s="268">
        <v>0</v>
      </c>
      <c r="W31" s="270">
        <f t="shared" si="90"/>
        <v>67</v>
      </c>
      <c r="X31" s="270">
        <f t="shared" si="91"/>
        <v>41</v>
      </c>
      <c r="Y31" s="270">
        <f t="shared" si="92"/>
        <v>26</v>
      </c>
      <c r="Z31" s="270">
        <v>39</v>
      </c>
      <c r="AA31" s="268">
        <v>25</v>
      </c>
      <c r="AB31" s="268">
        <v>14</v>
      </c>
      <c r="AC31" s="270">
        <v>17</v>
      </c>
      <c r="AD31" s="268">
        <v>10</v>
      </c>
      <c r="AE31" s="268">
        <v>7</v>
      </c>
      <c r="AF31" s="270">
        <v>11</v>
      </c>
      <c r="AG31" s="268">
        <v>6</v>
      </c>
      <c r="AH31" s="268">
        <v>5</v>
      </c>
      <c r="AJ31" s="63">
        <f t="shared" si="32"/>
        <v>0</v>
      </c>
      <c r="AK31" s="63">
        <f t="shared" si="33"/>
        <v>0</v>
      </c>
      <c r="AL31" s="63">
        <f t="shared" si="34"/>
        <v>0</v>
      </c>
      <c r="AM31" s="63">
        <f t="shared" si="35"/>
        <v>0</v>
      </c>
      <c r="AN31" s="63">
        <f t="shared" si="36"/>
        <v>0</v>
      </c>
      <c r="AO31" s="63">
        <f t="shared" si="37"/>
        <v>0</v>
      </c>
      <c r="AP31" s="63">
        <f t="shared" si="38"/>
        <v>0</v>
      </c>
      <c r="AQ31" s="63">
        <f t="shared" si="39"/>
        <v>0</v>
      </c>
      <c r="AR31" s="63">
        <f t="shared" si="40"/>
        <v>0</v>
      </c>
      <c r="AS31" s="63">
        <f t="shared" si="41"/>
        <v>0</v>
      </c>
      <c r="AT31" s="63">
        <f t="shared" si="42"/>
        <v>0</v>
      </c>
      <c r="AU31" s="63">
        <f t="shared" si="43"/>
        <v>0</v>
      </c>
    </row>
    <row r="32" spans="1:47" s="63" customFormat="1" ht="12.75">
      <c r="A32" s="271" t="s">
        <v>52</v>
      </c>
      <c r="B32" s="31">
        <v>20</v>
      </c>
      <c r="C32" s="268">
        <v>114</v>
      </c>
      <c r="D32" s="268">
        <v>82</v>
      </c>
      <c r="E32" s="268">
        <v>32</v>
      </c>
      <c r="F32" s="268">
        <f t="shared" si="45"/>
        <v>114</v>
      </c>
      <c r="G32" s="268">
        <f t="shared" si="46"/>
        <v>82</v>
      </c>
      <c r="H32" s="268">
        <f t="shared" si="47"/>
        <v>32</v>
      </c>
      <c r="I32" s="270">
        <f t="shared" si="48"/>
        <v>10</v>
      </c>
      <c r="J32" s="270">
        <f t="shared" si="49"/>
        <v>8</v>
      </c>
      <c r="K32" s="270">
        <f t="shared" si="50"/>
        <v>2</v>
      </c>
      <c r="L32" s="270">
        <f t="shared" si="51"/>
        <v>10</v>
      </c>
      <c r="M32" s="268">
        <v>8</v>
      </c>
      <c r="N32" s="268">
        <v>2</v>
      </c>
      <c r="O32" s="270">
        <f t="shared" si="52"/>
        <v>0</v>
      </c>
      <c r="P32" s="268">
        <v>0</v>
      </c>
      <c r="Q32" s="268">
        <v>0</v>
      </c>
      <c r="R32" s="271" t="s">
        <v>52</v>
      </c>
      <c r="S32" s="31">
        <v>20</v>
      </c>
      <c r="T32" s="270">
        <f t="shared" si="53"/>
        <v>0</v>
      </c>
      <c r="U32" s="268">
        <v>0</v>
      </c>
      <c r="V32" s="268">
        <v>0</v>
      </c>
      <c r="W32" s="270">
        <f t="shared" si="90"/>
        <v>104</v>
      </c>
      <c r="X32" s="270">
        <f t="shared" si="91"/>
        <v>74</v>
      </c>
      <c r="Y32" s="270">
        <f t="shared" si="92"/>
        <v>30</v>
      </c>
      <c r="Z32" s="270">
        <v>103</v>
      </c>
      <c r="AA32" s="268">
        <v>74</v>
      </c>
      <c r="AB32" s="268">
        <v>29</v>
      </c>
      <c r="AC32" s="270">
        <v>1</v>
      </c>
      <c r="AD32" s="268">
        <v>0</v>
      </c>
      <c r="AE32" s="268">
        <v>1</v>
      </c>
      <c r="AF32" s="270">
        <v>0</v>
      </c>
      <c r="AG32" s="268">
        <v>0</v>
      </c>
      <c r="AH32" s="268">
        <v>0</v>
      </c>
      <c r="AJ32" s="63">
        <f t="shared" si="32"/>
        <v>0</v>
      </c>
      <c r="AK32" s="63">
        <f t="shared" si="33"/>
        <v>0</v>
      </c>
      <c r="AL32" s="63">
        <f t="shared" si="34"/>
        <v>0</v>
      </c>
      <c r="AM32" s="63">
        <f t="shared" si="35"/>
        <v>0</v>
      </c>
      <c r="AN32" s="63">
        <f t="shared" si="36"/>
        <v>0</v>
      </c>
      <c r="AO32" s="63">
        <f t="shared" si="37"/>
        <v>0</v>
      </c>
      <c r="AP32" s="63">
        <f t="shared" si="38"/>
        <v>0</v>
      </c>
      <c r="AQ32" s="63">
        <f t="shared" si="39"/>
        <v>0</v>
      </c>
      <c r="AR32" s="63">
        <f t="shared" si="40"/>
        <v>0</v>
      </c>
      <c r="AS32" s="63">
        <f t="shared" si="41"/>
        <v>0</v>
      </c>
      <c r="AT32" s="63">
        <f t="shared" si="42"/>
        <v>0</v>
      </c>
      <c r="AU32" s="63">
        <f t="shared" si="43"/>
        <v>0</v>
      </c>
    </row>
    <row r="33" spans="1:47" s="63" customFormat="1" ht="12.75">
      <c r="A33" s="271" t="s">
        <v>53</v>
      </c>
      <c r="B33" s="31">
        <v>21</v>
      </c>
      <c r="C33" s="268">
        <v>148</v>
      </c>
      <c r="D33" s="268">
        <v>82</v>
      </c>
      <c r="E33" s="268">
        <v>66</v>
      </c>
      <c r="F33" s="268">
        <f t="shared" si="45"/>
        <v>148</v>
      </c>
      <c r="G33" s="268">
        <f t="shared" si="46"/>
        <v>82</v>
      </c>
      <c r="H33" s="268">
        <f t="shared" si="47"/>
        <v>66</v>
      </c>
      <c r="I33" s="270">
        <f t="shared" si="48"/>
        <v>15</v>
      </c>
      <c r="J33" s="270">
        <f t="shared" si="49"/>
        <v>3</v>
      </c>
      <c r="K33" s="270">
        <f t="shared" si="50"/>
        <v>12</v>
      </c>
      <c r="L33" s="270">
        <f t="shared" si="51"/>
        <v>0</v>
      </c>
      <c r="M33" s="268">
        <v>0</v>
      </c>
      <c r="N33" s="268">
        <v>0</v>
      </c>
      <c r="O33" s="270">
        <f t="shared" si="52"/>
        <v>15</v>
      </c>
      <c r="P33" s="268">
        <v>3</v>
      </c>
      <c r="Q33" s="268">
        <v>12</v>
      </c>
      <c r="R33" s="271" t="s">
        <v>53</v>
      </c>
      <c r="S33" s="31">
        <v>21</v>
      </c>
      <c r="T33" s="270">
        <f t="shared" si="53"/>
        <v>0</v>
      </c>
      <c r="U33" s="268">
        <v>0</v>
      </c>
      <c r="V33" s="268">
        <v>0</v>
      </c>
      <c r="W33" s="270">
        <f t="shared" si="90"/>
        <v>133</v>
      </c>
      <c r="X33" s="270">
        <f t="shared" si="91"/>
        <v>79</v>
      </c>
      <c r="Y33" s="270">
        <f t="shared" si="92"/>
        <v>54</v>
      </c>
      <c r="Z33" s="270">
        <v>89</v>
      </c>
      <c r="AA33" s="268">
        <v>46</v>
      </c>
      <c r="AB33" s="268">
        <v>43</v>
      </c>
      <c r="AC33" s="270">
        <v>23</v>
      </c>
      <c r="AD33" s="268">
        <v>17</v>
      </c>
      <c r="AE33" s="268">
        <v>6</v>
      </c>
      <c r="AF33" s="270">
        <v>21</v>
      </c>
      <c r="AG33" s="268">
        <v>16</v>
      </c>
      <c r="AH33" s="268">
        <v>5</v>
      </c>
      <c r="AJ33" s="63">
        <f t="shared" si="32"/>
        <v>0</v>
      </c>
      <c r="AK33" s="63">
        <f t="shared" si="33"/>
        <v>0</v>
      </c>
      <c r="AL33" s="63">
        <f t="shared" si="34"/>
        <v>0</v>
      </c>
      <c r="AM33" s="63">
        <f t="shared" si="35"/>
        <v>0</v>
      </c>
      <c r="AN33" s="63">
        <f t="shared" si="36"/>
        <v>0</v>
      </c>
      <c r="AO33" s="63">
        <f t="shared" si="37"/>
        <v>0</v>
      </c>
      <c r="AP33" s="63">
        <f t="shared" si="38"/>
        <v>0</v>
      </c>
      <c r="AQ33" s="63">
        <f t="shared" si="39"/>
        <v>0</v>
      </c>
      <c r="AR33" s="63">
        <f t="shared" si="40"/>
        <v>0</v>
      </c>
      <c r="AS33" s="63">
        <f t="shared" si="41"/>
        <v>0</v>
      </c>
      <c r="AT33" s="63">
        <f t="shared" si="42"/>
        <v>0</v>
      </c>
      <c r="AU33" s="63">
        <f t="shared" si="43"/>
        <v>0</v>
      </c>
    </row>
    <row r="34" spans="1:47" s="63" customFormat="1" ht="12.75">
      <c r="A34" s="271" t="s">
        <v>54</v>
      </c>
      <c r="B34" s="31">
        <v>22</v>
      </c>
      <c r="C34" s="268">
        <v>634</v>
      </c>
      <c r="D34" s="268">
        <v>464</v>
      </c>
      <c r="E34" s="268">
        <v>170</v>
      </c>
      <c r="F34" s="268">
        <f t="shared" si="45"/>
        <v>634</v>
      </c>
      <c r="G34" s="268">
        <f t="shared" si="46"/>
        <v>464</v>
      </c>
      <c r="H34" s="268">
        <f t="shared" si="47"/>
        <v>170</v>
      </c>
      <c r="I34" s="270">
        <f t="shared" si="48"/>
        <v>11</v>
      </c>
      <c r="J34" s="270">
        <f t="shared" si="49"/>
        <v>11</v>
      </c>
      <c r="K34" s="270">
        <f t="shared" si="50"/>
        <v>0</v>
      </c>
      <c r="L34" s="270">
        <f t="shared" si="51"/>
        <v>0</v>
      </c>
      <c r="M34" s="268">
        <v>0</v>
      </c>
      <c r="N34" s="268">
        <v>0</v>
      </c>
      <c r="O34" s="270">
        <f t="shared" si="52"/>
        <v>11</v>
      </c>
      <c r="P34" s="268">
        <v>11</v>
      </c>
      <c r="Q34" s="268">
        <v>0</v>
      </c>
      <c r="R34" s="271" t="s">
        <v>54</v>
      </c>
      <c r="S34" s="31">
        <v>22</v>
      </c>
      <c r="T34" s="270">
        <f t="shared" si="53"/>
        <v>0</v>
      </c>
      <c r="U34" s="268">
        <v>0</v>
      </c>
      <c r="V34" s="268">
        <v>0</v>
      </c>
      <c r="W34" s="270">
        <f t="shared" si="90"/>
        <v>623</v>
      </c>
      <c r="X34" s="270">
        <f t="shared" si="91"/>
        <v>453</v>
      </c>
      <c r="Y34" s="270">
        <f t="shared" si="92"/>
        <v>170</v>
      </c>
      <c r="Z34" s="270">
        <v>352</v>
      </c>
      <c r="AA34" s="268">
        <v>244</v>
      </c>
      <c r="AB34" s="268">
        <v>108</v>
      </c>
      <c r="AC34" s="270">
        <v>155</v>
      </c>
      <c r="AD34" s="268">
        <v>122</v>
      </c>
      <c r="AE34" s="268">
        <v>33</v>
      </c>
      <c r="AF34" s="270">
        <v>116</v>
      </c>
      <c r="AG34" s="268">
        <v>87</v>
      </c>
      <c r="AH34" s="268">
        <v>29</v>
      </c>
      <c r="AJ34" s="63">
        <f t="shared" si="32"/>
        <v>0</v>
      </c>
      <c r="AK34" s="63">
        <f t="shared" si="33"/>
        <v>0</v>
      </c>
      <c r="AL34" s="63">
        <f t="shared" si="34"/>
        <v>0</v>
      </c>
      <c r="AM34" s="63">
        <f t="shared" si="35"/>
        <v>0</v>
      </c>
      <c r="AN34" s="63">
        <f t="shared" si="36"/>
        <v>0</v>
      </c>
      <c r="AO34" s="63">
        <f t="shared" si="37"/>
        <v>0</v>
      </c>
      <c r="AP34" s="63">
        <f t="shared" si="38"/>
        <v>0</v>
      </c>
      <c r="AQ34" s="63">
        <f t="shared" si="39"/>
        <v>0</v>
      </c>
      <c r="AR34" s="63">
        <f t="shared" si="40"/>
        <v>0</v>
      </c>
      <c r="AS34" s="63">
        <f t="shared" si="41"/>
        <v>0</v>
      </c>
      <c r="AT34" s="63">
        <f t="shared" si="42"/>
        <v>0</v>
      </c>
      <c r="AU34" s="63">
        <f t="shared" si="43"/>
        <v>0</v>
      </c>
    </row>
    <row r="35" spans="1:47" s="63" customFormat="1" ht="12.75">
      <c r="A35" s="269" t="s">
        <v>55</v>
      </c>
      <c r="B35" s="31">
        <v>23</v>
      </c>
      <c r="C35" s="270">
        <f>SUM(C36:C38)</f>
        <v>431</v>
      </c>
      <c r="D35" s="270">
        <f t="shared" ref="D35:Q35" si="93">SUM(D36:D38)</f>
        <v>277</v>
      </c>
      <c r="E35" s="270">
        <f t="shared" si="93"/>
        <v>154</v>
      </c>
      <c r="F35" s="458">
        <f t="shared" si="45"/>
        <v>429</v>
      </c>
      <c r="G35" s="458">
        <f t="shared" si="46"/>
        <v>277</v>
      </c>
      <c r="H35" s="458">
        <f t="shared" si="47"/>
        <v>152</v>
      </c>
      <c r="I35" s="270">
        <f t="shared" si="48"/>
        <v>23</v>
      </c>
      <c r="J35" s="270">
        <f t="shared" si="49"/>
        <v>11</v>
      </c>
      <c r="K35" s="270">
        <f t="shared" si="50"/>
        <v>12</v>
      </c>
      <c r="L35" s="270">
        <f t="shared" si="51"/>
        <v>6</v>
      </c>
      <c r="M35" s="270">
        <f t="shared" si="93"/>
        <v>5</v>
      </c>
      <c r="N35" s="270">
        <f t="shared" si="93"/>
        <v>1</v>
      </c>
      <c r="O35" s="270">
        <f t="shared" si="52"/>
        <v>9</v>
      </c>
      <c r="P35" s="270">
        <f t="shared" si="93"/>
        <v>3</v>
      </c>
      <c r="Q35" s="270">
        <f t="shared" si="93"/>
        <v>6</v>
      </c>
      <c r="R35" s="269" t="s">
        <v>55</v>
      </c>
      <c r="S35" s="31">
        <v>23</v>
      </c>
      <c r="T35" s="270">
        <f t="shared" si="53"/>
        <v>8</v>
      </c>
      <c r="U35" s="270">
        <f t="shared" ref="U35" si="94">SUM(U36:U38)</f>
        <v>3</v>
      </c>
      <c r="V35" s="270">
        <f t="shared" ref="V35" si="95">SUM(V36:V38)</f>
        <v>5</v>
      </c>
      <c r="W35" s="270">
        <f t="shared" ref="W35" si="96">SUM(W36:W38)</f>
        <v>406</v>
      </c>
      <c r="X35" s="270">
        <f t="shared" ref="X35" si="97">SUM(X36:X38)</f>
        <v>266</v>
      </c>
      <c r="Y35" s="270">
        <f t="shared" ref="Y35" si="98">SUM(Y36:Y38)</f>
        <v>140</v>
      </c>
      <c r="Z35" s="270">
        <f t="shared" ref="Z35" si="99">SUM(Z36:Z38)</f>
        <v>190</v>
      </c>
      <c r="AA35" s="270">
        <f t="shared" ref="AA35" si="100">SUM(AA36:AA38)</f>
        <v>121</v>
      </c>
      <c r="AB35" s="270">
        <f t="shared" ref="AB35:AC35" si="101">SUM(AB36:AB38)</f>
        <v>69</v>
      </c>
      <c r="AC35" s="270">
        <f t="shared" si="101"/>
        <v>147</v>
      </c>
      <c r="AD35" s="270">
        <f t="shared" ref="AD35" si="102">SUM(AD36:AD38)</f>
        <v>106</v>
      </c>
      <c r="AE35" s="270">
        <f t="shared" ref="AE35:AF35" si="103">SUM(AE36:AE38)</f>
        <v>41</v>
      </c>
      <c r="AF35" s="270">
        <f t="shared" si="103"/>
        <v>69</v>
      </c>
      <c r="AG35" s="270">
        <f t="shared" ref="AG35" si="104">SUM(AG36:AG38)</f>
        <v>39</v>
      </c>
      <c r="AH35" s="270">
        <f t="shared" ref="AH35" si="105">SUM(AH36:AH38)</f>
        <v>30</v>
      </c>
      <c r="AJ35" s="63">
        <f t="shared" si="32"/>
        <v>0</v>
      </c>
      <c r="AK35" s="63">
        <f t="shared" si="33"/>
        <v>0</v>
      </c>
      <c r="AL35" s="63">
        <f t="shared" si="34"/>
        <v>0</v>
      </c>
      <c r="AM35" s="63">
        <f t="shared" si="35"/>
        <v>0</v>
      </c>
      <c r="AN35" s="63">
        <f t="shared" si="36"/>
        <v>0</v>
      </c>
      <c r="AO35" s="63">
        <f t="shared" si="37"/>
        <v>0</v>
      </c>
      <c r="AP35" s="63">
        <f t="shared" si="38"/>
        <v>0</v>
      </c>
      <c r="AQ35" s="63">
        <f t="shared" si="39"/>
        <v>0</v>
      </c>
      <c r="AR35" s="63">
        <f t="shared" si="40"/>
        <v>0</v>
      </c>
      <c r="AS35" s="63">
        <f t="shared" si="41"/>
        <v>0</v>
      </c>
      <c r="AT35" s="63">
        <f t="shared" si="42"/>
        <v>0</v>
      </c>
      <c r="AU35" s="63">
        <f t="shared" si="43"/>
        <v>0</v>
      </c>
    </row>
    <row r="36" spans="1:47" s="63" customFormat="1" ht="12.75">
      <c r="A36" s="271" t="s">
        <v>56</v>
      </c>
      <c r="B36" s="31">
        <v>24</v>
      </c>
      <c r="C36" s="268">
        <v>167</v>
      </c>
      <c r="D36" s="268">
        <v>107</v>
      </c>
      <c r="E36" s="268">
        <v>60</v>
      </c>
      <c r="F36" s="268">
        <f t="shared" si="45"/>
        <v>167</v>
      </c>
      <c r="G36" s="268">
        <f t="shared" si="46"/>
        <v>107</v>
      </c>
      <c r="H36" s="268">
        <f t="shared" si="47"/>
        <v>60</v>
      </c>
      <c r="I36" s="270">
        <f t="shared" si="48"/>
        <v>14</v>
      </c>
      <c r="J36" s="270">
        <f t="shared" si="49"/>
        <v>9</v>
      </c>
      <c r="K36" s="270">
        <f t="shared" si="50"/>
        <v>5</v>
      </c>
      <c r="L36" s="270">
        <f t="shared" si="51"/>
        <v>6</v>
      </c>
      <c r="M36" s="268">
        <v>5</v>
      </c>
      <c r="N36" s="268">
        <v>1</v>
      </c>
      <c r="O36" s="270">
        <f t="shared" si="52"/>
        <v>5</v>
      </c>
      <c r="P36" s="268">
        <v>2</v>
      </c>
      <c r="Q36" s="268">
        <v>3</v>
      </c>
      <c r="R36" s="271" t="s">
        <v>56</v>
      </c>
      <c r="S36" s="31">
        <v>24</v>
      </c>
      <c r="T36" s="270">
        <f t="shared" si="53"/>
        <v>3</v>
      </c>
      <c r="U36" s="268">
        <v>2</v>
      </c>
      <c r="V36" s="268">
        <v>1</v>
      </c>
      <c r="W36" s="270">
        <f t="shared" ref="W36" si="106">+Z36+AC36+AF36</f>
        <v>153</v>
      </c>
      <c r="X36" s="270">
        <f t="shared" ref="X36" si="107">+AA36+AD36+AG36</f>
        <v>98</v>
      </c>
      <c r="Y36" s="270">
        <f t="shared" ref="Y36" si="108">+AB36+AE36+AH36</f>
        <v>55</v>
      </c>
      <c r="Z36" s="270">
        <v>77</v>
      </c>
      <c r="AA36" s="268">
        <v>47</v>
      </c>
      <c r="AB36" s="268">
        <v>30</v>
      </c>
      <c r="AC36" s="270">
        <v>41</v>
      </c>
      <c r="AD36" s="268">
        <v>30</v>
      </c>
      <c r="AE36" s="268">
        <v>11</v>
      </c>
      <c r="AF36" s="270">
        <v>35</v>
      </c>
      <c r="AG36" s="268">
        <v>21</v>
      </c>
      <c r="AH36" s="268">
        <v>14</v>
      </c>
      <c r="AJ36" s="63">
        <f t="shared" si="32"/>
        <v>0</v>
      </c>
      <c r="AK36" s="63">
        <f t="shared" si="33"/>
        <v>0</v>
      </c>
      <c r="AL36" s="63">
        <f t="shared" si="34"/>
        <v>0</v>
      </c>
      <c r="AM36" s="63">
        <f t="shared" si="35"/>
        <v>0</v>
      </c>
      <c r="AN36" s="63">
        <f t="shared" si="36"/>
        <v>0</v>
      </c>
      <c r="AO36" s="63">
        <f t="shared" si="37"/>
        <v>0</v>
      </c>
      <c r="AP36" s="63">
        <f t="shared" si="38"/>
        <v>0</v>
      </c>
      <c r="AQ36" s="63">
        <f t="shared" si="39"/>
        <v>0</v>
      </c>
      <c r="AR36" s="63">
        <f t="shared" si="40"/>
        <v>0</v>
      </c>
      <c r="AS36" s="63">
        <f t="shared" si="41"/>
        <v>0</v>
      </c>
      <c r="AT36" s="63">
        <f t="shared" si="42"/>
        <v>0</v>
      </c>
      <c r="AU36" s="63">
        <f t="shared" si="43"/>
        <v>0</v>
      </c>
    </row>
    <row r="37" spans="1:47" s="63" customFormat="1" ht="12.75">
      <c r="A37" s="271" t="s">
        <v>57</v>
      </c>
      <c r="B37" s="31">
        <v>25</v>
      </c>
      <c r="C37" s="268">
        <v>72</v>
      </c>
      <c r="D37" s="268">
        <v>37</v>
      </c>
      <c r="E37" s="268">
        <v>35</v>
      </c>
      <c r="F37" s="268">
        <f t="shared" si="45"/>
        <v>70</v>
      </c>
      <c r="G37" s="268">
        <f t="shared" si="46"/>
        <v>37</v>
      </c>
      <c r="H37" s="268">
        <f t="shared" si="47"/>
        <v>33</v>
      </c>
      <c r="I37" s="270">
        <f t="shared" si="48"/>
        <v>0</v>
      </c>
      <c r="J37" s="270">
        <f t="shared" si="49"/>
        <v>0</v>
      </c>
      <c r="K37" s="270">
        <f t="shared" si="50"/>
        <v>0</v>
      </c>
      <c r="L37" s="270">
        <f t="shared" si="51"/>
        <v>0</v>
      </c>
      <c r="M37" s="268">
        <v>0</v>
      </c>
      <c r="N37" s="268">
        <v>0</v>
      </c>
      <c r="O37" s="270">
        <f t="shared" si="52"/>
        <v>0</v>
      </c>
      <c r="P37" s="268">
        <v>0</v>
      </c>
      <c r="Q37" s="268">
        <v>0</v>
      </c>
      <c r="R37" s="271" t="s">
        <v>57</v>
      </c>
      <c r="S37" s="31">
        <v>25</v>
      </c>
      <c r="T37" s="270">
        <f t="shared" si="53"/>
        <v>0</v>
      </c>
      <c r="U37" s="268">
        <v>0</v>
      </c>
      <c r="V37" s="268">
        <v>0</v>
      </c>
      <c r="W37" s="270">
        <f t="shared" ref="W37:W38" si="109">+Z37+AC37+AF37</f>
        <v>70</v>
      </c>
      <c r="X37" s="270">
        <f t="shared" ref="X37:X38" si="110">+AA37+AD37+AG37</f>
        <v>37</v>
      </c>
      <c r="Y37" s="270">
        <f t="shared" ref="Y37:Y38" si="111">+AB37+AE37+AH37</f>
        <v>33</v>
      </c>
      <c r="Z37" s="270">
        <v>22</v>
      </c>
      <c r="AA37" s="268">
        <v>14</v>
      </c>
      <c r="AB37" s="268">
        <v>8</v>
      </c>
      <c r="AC37" s="270">
        <v>30</v>
      </c>
      <c r="AD37" s="268">
        <v>16</v>
      </c>
      <c r="AE37" s="268">
        <v>14</v>
      </c>
      <c r="AF37" s="270">
        <v>18</v>
      </c>
      <c r="AG37" s="268">
        <v>7</v>
      </c>
      <c r="AH37" s="268">
        <v>11</v>
      </c>
      <c r="AJ37" s="63">
        <f t="shared" si="32"/>
        <v>0</v>
      </c>
      <c r="AK37" s="63">
        <f t="shared" si="33"/>
        <v>0</v>
      </c>
      <c r="AL37" s="63">
        <f t="shared" si="34"/>
        <v>0</v>
      </c>
      <c r="AM37" s="63">
        <f t="shared" si="35"/>
        <v>0</v>
      </c>
      <c r="AN37" s="63">
        <f t="shared" si="36"/>
        <v>0</v>
      </c>
      <c r="AO37" s="63">
        <f t="shared" si="37"/>
        <v>0</v>
      </c>
      <c r="AP37" s="63">
        <f t="shared" si="38"/>
        <v>0</v>
      </c>
      <c r="AQ37" s="63">
        <f t="shared" si="39"/>
        <v>0</v>
      </c>
      <c r="AR37" s="63">
        <f t="shared" si="40"/>
        <v>0</v>
      </c>
      <c r="AS37" s="63">
        <f t="shared" si="41"/>
        <v>0</v>
      </c>
      <c r="AT37" s="63">
        <f t="shared" si="42"/>
        <v>0</v>
      </c>
      <c r="AU37" s="63">
        <f t="shared" si="43"/>
        <v>0</v>
      </c>
    </row>
    <row r="38" spans="1:47" s="63" customFormat="1" ht="12.75">
      <c r="A38" s="271" t="s">
        <v>58</v>
      </c>
      <c r="B38" s="31">
        <v>26</v>
      </c>
      <c r="C38" s="268">
        <v>192</v>
      </c>
      <c r="D38" s="268">
        <v>133</v>
      </c>
      <c r="E38" s="268">
        <v>59</v>
      </c>
      <c r="F38" s="268">
        <f t="shared" si="45"/>
        <v>192</v>
      </c>
      <c r="G38" s="268">
        <f t="shared" si="46"/>
        <v>133</v>
      </c>
      <c r="H38" s="268">
        <f t="shared" si="47"/>
        <v>59</v>
      </c>
      <c r="I38" s="270">
        <f t="shared" si="48"/>
        <v>9</v>
      </c>
      <c r="J38" s="270">
        <f t="shared" si="49"/>
        <v>2</v>
      </c>
      <c r="K38" s="270">
        <f t="shared" si="50"/>
        <v>7</v>
      </c>
      <c r="L38" s="270">
        <f t="shared" si="51"/>
        <v>0</v>
      </c>
      <c r="M38" s="268">
        <v>0</v>
      </c>
      <c r="N38" s="268">
        <v>0</v>
      </c>
      <c r="O38" s="270">
        <f t="shared" si="52"/>
        <v>4</v>
      </c>
      <c r="P38" s="268">
        <v>1</v>
      </c>
      <c r="Q38" s="268">
        <v>3</v>
      </c>
      <c r="R38" s="271" t="s">
        <v>58</v>
      </c>
      <c r="S38" s="31">
        <v>26</v>
      </c>
      <c r="T38" s="270">
        <f t="shared" si="53"/>
        <v>5</v>
      </c>
      <c r="U38" s="268">
        <v>1</v>
      </c>
      <c r="V38" s="268">
        <v>4</v>
      </c>
      <c r="W38" s="270">
        <f t="shared" si="109"/>
        <v>183</v>
      </c>
      <c r="X38" s="270">
        <f t="shared" si="110"/>
        <v>131</v>
      </c>
      <c r="Y38" s="270">
        <f t="shared" si="111"/>
        <v>52</v>
      </c>
      <c r="Z38" s="270">
        <v>91</v>
      </c>
      <c r="AA38" s="268">
        <v>60</v>
      </c>
      <c r="AB38" s="268">
        <v>31</v>
      </c>
      <c r="AC38" s="270">
        <v>76</v>
      </c>
      <c r="AD38" s="268">
        <v>60</v>
      </c>
      <c r="AE38" s="268">
        <v>16</v>
      </c>
      <c r="AF38" s="270">
        <v>16</v>
      </c>
      <c r="AG38" s="268">
        <v>11</v>
      </c>
      <c r="AH38" s="268">
        <v>5</v>
      </c>
      <c r="AJ38" s="63">
        <f t="shared" si="32"/>
        <v>0</v>
      </c>
      <c r="AK38" s="63">
        <f t="shared" si="33"/>
        <v>0</v>
      </c>
      <c r="AL38" s="63">
        <f t="shared" si="34"/>
        <v>0</v>
      </c>
      <c r="AM38" s="63">
        <f t="shared" si="35"/>
        <v>0</v>
      </c>
      <c r="AN38" s="63">
        <f t="shared" si="36"/>
        <v>0</v>
      </c>
      <c r="AO38" s="63">
        <f t="shared" si="37"/>
        <v>0</v>
      </c>
      <c r="AP38" s="63">
        <f t="shared" si="38"/>
        <v>0</v>
      </c>
      <c r="AQ38" s="63">
        <f t="shared" si="39"/>
        <v>0</v>
      </c>
      <c r="AR38" s="63">
        <f t="shared" si="40"/>
        <v>0</v>
      </c>
      <c r="AS38" s="63">
        <f t="shared" si="41"/>
        <v>0</v>
      </c>
      <c r="AT38" s="63">
        <f t="shared" si="42"/>
        <v>0</v>
      </c>
      <c r="AU38" s="63">
        <f t="shared" si="43"/>
        <v>0</v>
      </c>
    </row>
    <row r="39" spans="1:47" s="63" customFormat="1" ht="12.75">
      <c r="A39" s="269" t="s">
        <v>59</v>
      </c>
      <c r="B39" s="31">
        <v>27</v>
      </c>
      <c r="C39" s="270">
        <f>SUM(C40:C48)</f>
        <v>1150</v>
      </c>
      <c r="D39" s="270">
        <f t="shared" ref="D39:Q39" si="112">SUM(D40:D48)</f>
        <v>785</v>
      </c>
      <c r="E39" s="270">
        <f t="shared" si="112"/>
        <v>365</v>
      </c>
      <c r="F39" s="458">
        <f t="shared" si="45"/>
        <v>1142</v>
      </c>
      <c r="G39" s="458">
        <f t="shared" si="46"/>
        <v>781</v>
      </c>
      <c r="H39" s="458">
        <f t="shared" si="47"/>
        <v>361</v>
      </c>
      <c r="I39" s="270">
        <f t="shared" si="48"/>
        <v>119</v>
      </c>
      <c r="J39" s="270">
        <f t="shared" si="49"/>
        <v>82</v>
      </c>
      <c r="K39" s="270">
        <f t="shared" si="50"/>
        <v>37</v>
      </c>
      <c r="L39" s="270">
        <f t="shared" si="51"/>
        <v>57</v>
      </c>
      <c r="M39" s="270">
        <f t="shared" si="112"/>
        <v>39</v>
      </c>
      <c r="N39" s="270">
        <f t="shared" si="112"/>
        <v>18</v>
      </c>
      <c r="O39" s="270">
        <f t="shared" si="52"/>
        <v>50</v>
      </c>
      <c r="P39" s="270">
        <f>SUM(P40:P48)</f>
        <v>34</v>
      </c>
      <c r="Q39" s="270">
        <f t="shared" si="112"/>
        <v>16</v>
      </c>
      <c r="R39" s="269" t="s">
        <v>59</v>
      </c>
      <c r="S39" s="31">
        <v>27</v>
      </c>
      <c r="T39" s="270">
        <f t="shared" si="53"/>
        <v>12</v>
      </c>
      <c r="U39" s="270">
        <f t="shared" ref="U39" si="113">SUM(U40:U48)</f>
        <v>9</v>
      </c>
      <c r="V39" s="270">
        <f t="shared" ref="V39" si="114">SUM(V40:V48)</f>
        <v>3</v>
      </c>
      <c r="W39" s="270">
        <f t="shared" ref="W39" si="115">SUM(W40:W48)</f>
        <v>1023</v>
      </c>
      <c r="X39" s="270">
        <f t="shared" ref="X39" si="116">SUM(X40:X48)</f>
        <v>699</v>
      </c>
      <c r="Y39" s="270">
        <f t="shared" ref="Y39" si="117">SUM(Y40:Y48)</f>
        <v>324</v>
      </c>
      <c r="Z39" s="270">
        <f t="shared" ref="Z39" si="118">SUM(Z40:Z48)</f>
        <v>709</v>
      </c>
      <c r="AA39" s="270">
        <f t="shared" ref="AA39" si="119">SUM(AA40:AA48)</f>
        <v>512</v>
      </c>
      <c r="AB39" s="270">
        <f t="shared" ref="AB39:AC39" si="120">SUM(AB40:AB48)</f>
        <v>197</v>
      </c>
      <c r="AC39" s="270">
        <f t="shared" si="120"/>
        <v>273</v>
      </c>
      <c r="AD39" s="270">
        <f t="shared" ref="AD39" si="121">SUM(AD40:AD48)</f>
        <v>165</v>
      </c>
      <c r="AE39" s="270">
        <f t="shared" ref="AE39:AF39" si="122">SUM(AE40:AE48)</f>
        <v>108</v>
      </c>
      <c r="AF39" s="270">
        <f t="shared" si="122"/>
        <v>41</v>
      </c>
      <c r="AG39" s="270">
        <f t="shared" ref="AG39" si="123">SUM(AG40:AG48)</f>
        <v>22</v>
      </c>
      <c r="AH39" s="270">
        <f t="shared" ref="AH39" si="124">SUM(AH40:AH48)</f>
        <v>19</v>
      </c>
      <c r="AJ39" s="63">
        <f t="shared" si="32"/>
        <v>0</v>
      </c>
      <c r="AK39" s="63">
        <f t="shared" si="33"/>
        <v>0</v>
      </c>
      <c r="AL39" s="63">
        <f t="shared" si="34"/>
        <v>0</v>
      </c>
      <c r="AM39" s="63">
        <f t="shared" si="35"/>
        <v>0</v>
      </c>
      <c r="AN39" s="63">
        <f t="shared" si="36"/>
        <v>0</v>
      </c>
      <c r="AO39" s="63">
        <f t="shared" si="37"/>
        <v>0</v>
      </c>
      <c r="AP39" s="63">
        <f t="shared" si="38"/>
        <v>0</v>
      </c>
      <c r="AQ39" s="63">
        <f t="shared" si="39"/>
        <v>0</v>
      </c>
      <c r="AR39" s="63">
        <f t="shared" si="40"/>
        <v>0</v>
      </c>
      <c r="AS39" s="63">
        <f t="shared" si="41"/>
        <v>0</v>
      </c>
      <c r="AT39" s="63">
        <f t="shared" si="42"/>
        <v>0</v>
      </c>
      <c r="AU39" s="63">
        <f t="shared" si="43"/>
        <v>0</v>
      </c>
    </row>
    <row r="40" spans="1:47" s="63" customFormat="1" ht="12.75">
      <c r="A40" s="272" t="s">
        <v>60</v>
      </c>
      <c r="B40" s="31">
        <v>28</v>
      </c>
      <c r="C40" s="268">
        <f>+D40+E40</f>
        <v>0</v>
      </c>
      <c r="D40" s="268">
        <v>0</v>
      </c>
      <c r="E40" s="268">
        <v>0</v>
      </c>
      <c r="F40" s="268">
        <f t="shared" si="45"/>
        <v>12</v>
      </c>
      <c r="G40" s="268">
        <f t="shared" si="46"/>
        <v>9</v>
      </c>
      <c r="H40" s="268">
        <f t="shared" si="47"/>
        <v>3</v>
      </c>
      <c r="I40" s="270">
        <f t="shared" si="48"/>
        <v>12</v>
      </c>
      <c r="J40" s="270">
        <f t="shared" si="49"/>
        <v>9</v>
      </c>
      <c r="K40" s="270">
        <f t="shared" si="50"/>
        <v>3</v>
      </c>
      <c r="L40" s="270">
        <f t="shared" si="51"/>
        <v>0</v>
      </c>
      <c r="M40" s="268">
        <v>0</v>
      </c>
      <c r="N40" s="268">
        <v>0</v>
      </c>
      <c r="O40" s="270">
        <f t="shared" si="52"/>
        <v>0</v>
      </c>
      <c r="P40" s="268">
        <v>0</v>
      </c>
      <c r="Q40" s="268">
        <v>0</v>
      </c>
      <c r="R40" s="272" t="s">
        <v>60</v>
      </c>
      <c r="S40" s="31">
        <v>28</v>
      </c>
      <c r="T40" s="270">
        <f t="shared" si="53"/>
        <v>12</v>
      </c>
      <c r="U40" s="268">
        <v>9</v>
      </c>
      <c r="V40" s="268">
        <v>3</v>
      </c>
      <c r="W40" s="270">
        <f t="shared" ref="W40" si="125">+Z40+AC40+AF40</f>
        <v>0</v>
      </c>
      <c r="X40" s="270">
        <f t="shared" ref="X40" si="126">+AA40+AD40+AG40</f>
        <v>0</v>
      </c>
      <c r="Y40" s="270">
        <f t="shared" ref="Y40" si="127">+AB40+AE40+AH40</f>
        <v>0</v>
      </c>
      <c r="Z40" s="270">
        <f>+AA40+AB40</f>
        <v>0</v>
      </c>
      <c r="AA40" s="268"/>
      <c r="AB40" s="268"/>
      <c r="AC40" s="270">
        <f>+AD40+AE40</f>
        <v>0</v>
      </c>
      <c r="AD40" s="268"/>
      <c r="AE40" s="268"/>
      <c r="AF40" s="270">
        <f>+AG40+AH40</f>
        <v>0</v>
      </c>
      <c r="AG40" s="268"/>
      <c r="AH40" s="268"/>
      <c r="AJ40" s="63">
        <f t="shared" si="32"/>
        <v>0</v>
      </c>
      <c r="AK40" s="63">
        <f t="shared" si="33"/>
        <v>0</v>
      </c>
      <c r="AL40" s="63">
        <f t="shared" si="34"/>
        <v>0</v>
      </c>
      <c r="AM40" s="63">
        <f t="shared" si="35"/>
        <v>0</v>
      </c>
      <c r="AN40" s="63">
        <f t="shared" si="36"/>
        <v>0</v>
      </c>
      <c r="AO40" s="63">
        <f t="shared" si="37"/>
        <v>0</v>
      </c>
      <c r="AP40" s="63">
        <f t="shared" si="38"/>
        <v>0</v>
      </c>
      <c r="AQ40" s="63">
        <f t="shared" si="39"/>
        <v>0</v>
      </c>
      <c r="AR40" s="63">
        <f t="shared" si="40"/>
        <v>0</v>
      </c>
      <c r="AS40" s="63">
        <f t="shared" si="41"/>
        <v>0</v>
      </c>
      <c r="AT40" s="63">
        <f t="shared" si="42"/>
        <v>0</v>
      </c>
      <c r="AU40" s="63">
        <f t="shared" si="43"/>
        <v>0</v>
      </c>
    </row>
    <row r="41" spans="1:47" s="63" customFormat="1" ht="12.75">
      <c r="A41" s="272" t="s">
        <v>61</v>
      </c>
      <c r="B41" s="31">
        <v>29</v>
      </c>
      <c r="C41" s="268">
        <f>+D41+E41</f>
        <v>0</v>
      </c>
      <c r="D41" s="268">
        <v>0</v>
      </c>
      <c r="E41" s="268">
        <v>0</v>
      </c>
      <c r="F41" s="268">
        <f t="shared" si="45"/>
        <v>0</v>
      </c>
      <c r="G41" s="268">
        <f t="shared" si="46"/>
        <v>0</v>
      </c>
      <c r="H41" s="268">
        <f t="shared" si="47"/>
        <v>0</v>
      </c>
      <c r="I41" s="270">
        <f t="shared" si="48"/>
        <v>0</v>
      </c>
      <c r="J41" s="270">
        <f t="shared" si="49"/>
        <v>0</v>
      </c>
      <c r="K41" s="270">
        <f t="shared" si="50"/>
        <v>0</v>
      </c>
      <c r="L41" s="270">
        <f t="shared" si="51"/>
        <v>0</v>
      </c>
      <c r="M41" s="268">
        <v>0</v>
      </c>
      <c r="N41" s="268">
        <v>0</v>
      </c>
      <c r="O41" s="270">
        <f t="shared" si="52"/>
        <v>0</v>
      </c>
      <c r="P41" s="268">
        <v>0</v>
      </c>
      <c r="Q41" s="268">
        <v>0</v>
      </c>
      <c r="R41" s="272" t="s">
        <v>61</v>
      </c>
      <c r="S41" s="31">
        <v>29</v>
      </c>
      <c r="T41" s="270">
        <f t="shared" si="53"/>
        <v>0</v>
      </c>
      <c r="U41" s="268">
        <v>0</v>
      </c>
      <c r="V41" s="268">
        <v>0</v>
      </c>
      <c r="W41" s="270">
        <f t="shared" ref="W41:W48" si="128">+Z41+AC41+AF41</f>
        <v>0</v>
      </c>
      <c r="X41" s="270">
        <f t="shared" ref="X41:X48" si="129">+AA41+AD41+AG41</f>
        <v>0</v>
      </c>
      <c r="Y41" s="270">
        <f t="shared" ref="Y41:Y48" si="130">+AB41+AE41+AH41</f>
        <v>0</v>
      </c>
      <c r="Z41" s="270">
        <f>+AA41+AB41</f>
        <v>0</v>
      </c>
      <c r="AA41" s="268"/>
      <c r="AB41" s="268"/>
      <c r="AC41" s="270">
        <f>+AD41+AE41</f>
        <v>0</v>
      </c>
      <c r="AD41" s="268"/>
      <c r="AE41" s="268"/>
      <c r="AF41" s="270">
        <f>+AG41+AH41</f>
        <v>0</v>
      </c>
      <c r="AG41" s="268"/>
      <c r="AH41" s="268"/>
      <c r="AJ41" s="63">
        <f t="shared" si="32"/>
        <v>0</v>
      </c>
      <c r="AK41" s="63">
        <f t="shared" si="33"/>
        <v>0</v>
      </c>
      <c r="AL41" s="63">
        <f t="shared" si="34"/>
        <v>0</v>
      </c>
      <c r="AM41" s="63">
        <f t="shared" si="35"/>
        <v>0</v>
      </c>
      <c r="AN41" s="63">
        <f t="shared" si="36"/>
        <v>0</v>
      </c>
      <c r="AO41" s="63">
        <f t="shared" si="37"/>
        <v>0</v>
      </c>
      <c r="AP41" s="63">
        <f t="shared" si="38"/>
        <v>0</v>
      </c>
      <c r="AQ41" s="63">
        <f t="shared" si="39"/>
        <v>0</v>
      </c>
      <c r="AR41" s="63">
        <f t="shared" si="40"/>
        <v>0</v>
      </c>
      <c r="AS41" s="63">
        <f t="shared" si="41"/>
        <v>0</v>
      </c>
      <c r="AT41" s="63">
        <f t="shared" si="42"/>
        <v>0</v>
      </c>
      <c r="AU41" s="63">
        <f t="shared" si="43"/>
        <v>0</v>
      </c>
    </row>
    <row r="42" spans="1:47" s="63" customFormat="1" ht="12.75">
      <c r="A42" s="272" t="s">
        <v>62</v>
      </c>
      <c r="B42" s="31">
        <v>30</v>
      </c>
      <c r="C42" s="268">
        <v>246</v>
      </c>
      <c r="D42" s="268">
        <v>198</v>
      </c>
      <c r="E42" s="268">
        <v>48</v>
      </c>
      <c r="F42" s="268">
        <f t="shared" si="45"/>
        <v>234</v>
      </c>
      <c r="G42" s="268">
        <f t="shared" si="46"/>
        <v>189</v>
      </c>
      <c r="H42" s="268">
        <f t="shared" si="47"/>
        <v>45</v>
      </c>
      <c r="I42" s="270">
        <f t="shared" si="48"/>
        <v>62</v>
      </c>
      <c r="J42" s="270">
        <f t="shared" si="49"/>
        <v>46</v>
      </c>
      <c r="K42" s="270">
        <f t="shared" si="50"/>
        <v>16</v>
      </c>
      <c r="L42" s="270">
        <f t="shared" si="51"/>
        <v>32</v>
      </c>
      <c r="M42" s="268">
        <v>25</v>
      </c>
      <c r="N42" s="268">
        <v>7</v>
      </c>
      <c r="O42" s="270">
        <f t="shared" si="52"/>
        <v>30</v>
      </c>
      <c r="P42" s="268">
        <v>21</v>
      </c>
      <c r="Q42" s="268">
        <v>9</v>
      </c>
      <c r="R42" s="272" t="s">
        <v>62</v>
      </c>
      <c r="S42" s="31">
        <v>30</v>
      </c>
      <c r="T42" s="270">
        <f t="shared" si="53"/>
        <v>0</v>
      </c>
      <c r="U42" s="268">
        <v>0</v>
      </c>
      <c r="V42" s="268">
        <v>0</v>
      </c>
      <c r="W42" s="270">
        <f t="shared" si="128"/>
        <v>172</v>
      </c>
      <c r="X42" s="270">
        <f t="shared" si="129"/>
        <v>143</v>
      </c>
      <c r="Y42" s="270">
        <f t="shared" si="130"/>
        <v>29</v>
      </c>
      <c r="Z42" s="270">
        <v>116</v>
      </c>
      <c r="AA42" s="268">
        <v>94</v>
      </c>
      <c r="AB42" s="268">
        <v>22</v>
      </c>
      <c r="AC42" s="270">
        <v>50</v>
      </c>
      <c r="AD42" s="268">
        <v>43</v>
      </c>
      <c r="AE42" s="268">
        <v>7</v>
      </c>
      <c r="AF42" s="270">
        <v>6</v>
      </c>
      <c r="AG42" s="268">
        <v>6</v>
      </c>
      <c r="AH42" s="268">
        <v>0</v>
      </c>
      <c r="AJ42" s="63">
        <f t="shared" si="32"/>
        <v>0</v>
      </c>
      <c r="AK42" s="63">
        <f t="shared" si="33"/>
        <v>0</v>
      </c>
      <c r="AL42" s="63">
        <f t="shared" si="34"/>
        <v>0</v>
      </c>
      <c r="AM42" s="63">
        <f t="shared" si="35"/>
        <v>0</v>
      </c>
      <c r="AN42" s="63">
        <f t="shared" si="36"/>
        <v>0</v>
      </c>
      <c r="AO42" s="63">
        <f t="shared" si="37"/>
        <v>0</v>
      </c>
      <c r="AP42" s="63">
        <f t="shared" si="38"/>
        <v>0</v>
      </c>
      <c r="AQ42" s="63">
        <f t="shared" si="39"/>
        <v>0</v>
      </c>
      <c r="AR42" s="63">
        <f t="shared" si="40"/>
        <v>0</v>
      </c>
      <c r="AS42" s="63">
        <f t="shared" si="41"/>
        <v>0</v>
      </c>
      <c r="AT42" s="63">
        <f t="shared" si="42"/>
        <v>0</v>
      </c>
      <c r="AU42" s="63">
        <f t="shared" si="43"/>
        <v>0</v>
      </c>
    </row>
    <row r="43" spans="1:47" s="63" customFormat="1" ht="12.75">
      <c r="A43" s="272" t="s">
        <v>63</v>
      </c>
      <c r="B43" s="31">
        <v>31</v>
      </c>
      <c r="C43" s="268">
        <v>232</v>
      </c>
      <c r="D43" s="268">
        <v>216</v>
      </c>
      <c r="E43" s="268">
        <v>16</v>
      </c>
      <c r="F43" s="268">
        <f t="shared" si="45"/>
        <v>232</v>
      </c>
      <c r="G43" s="268">
        <f t="shared" si="46"/>
        <v>216</v>
      </c>
      <c r="H43" s="268">
        <f t="shared" si="47"/>
        <v>16</v>
      </c>
      <c r="I43" s="270">
        <f t="shared" si="48"/>
        <v>0</v>
      </c>
      <c r="J43" s="270">
        <f t="shared" si="49"/>
        <v>0</v>
      </c>
      <c r="K43" s="270">
        <f t="shared" si="50"/>
        <v>0</v>
      </c>
      <c r="L43" s="270">
        <f t="shared" si="51"/>
        <v>0</v>
      </c>
      <c r="M43" s="268">
        <v>0</v>
      </c>
      <c r="N43" s="268">
        <v>0</v>
      </c>
      <c r="O43" s="270">
        <f t="shared" si="52"/>
        <v>0</v>
      </c>
      <c r="P43" s="268">
        <v>0</v>
      </c>
      <c r="Q43" s="268">
        <v>0</v>
      </c>
      <c r="R43" s="272" t="s">
        <v>63</v>
      </c>
      <c r="S43" s="31">
        <v>31</v>
      </c>
      <c r="T43" s="270">
        <f t="shared" si="53"/>
        <v>0</v>
      </c>
      <c r="U43" s="268">
        <v>0</v>
      </c>
      <c r="V43" s="268">
        <v>0</v>
      </c>
      <c r="W43" s="270">
        <f t="shared" si="128"/>
        <v>232</v>
      </c>
      <c r="X43" s="270">
        <f t="shared" si="129"/>
        <v>216</v>
      </c>
      <c r="Y43" s="270">
        <f t="shared" si="130"/>
        <v>16</v>
      </c>
      <c r="Z43" s="270">
        <v>232</v>
      </c>
      <c r="AA43" s="268">
        <v>216</v>
      </c>
      <c r="AB43" s="268">
        <v>16</v>
      </c>
      <c r="AC43" s="270">
        <v>0</v>
      </c>
      <c r="AD43" s="268">
        <v>0</v>
      </c>
      <c r="AE43" s="268">
        <v>0</v>
      </c>
      <c r="AF43" s="270">
        <v>0</v>
      </c>
      <c r="AG43" s="268">
        <v>0</v>
      </c>
      <c r="AH43" s="268">
        <v>0</v>
      </c>
      <c r="AJ43" s="63">
        <f t="shared" si="32"/>
        <v>0</v>
      </c>
      <c r="AK43" s="63">
        <f t="shared" si="33"/>
        <v>0</v>
      </c>
      <c r="AL43" s="63">
        <f t="shared" si="34"/>
        <v>0</v>
      </c>
      <c r="AM43" s="63">
        <f t="shared" si="35"/>
        <v>0</v>
      </c>
      <c r="AN43" s="63">
        <f t="shared" si="36"/>
        <v>0</v>
      </c>
      <c r="AO43" s="63">
        <f t="shared" si="37"/>
        <v>0</v>
      </c>
      <c r="AP43" s="63">
        <f t="shared" si="38"/>
        <v>0</v>
      </c>
      <c r="AQ43" s="63">
        <f t="shared" si="39"/>
        <v>0</v>
      </c>
      <c r="AR43" s="63">
        <f t="shared" si="40"/>
        <v>0</v>
      </c>
      <c r="AS43" s="63">
        <f t="shared" si="41"/>
        <v>0</v>
      </c>
      <c r="AT43" s="63">
        <f t="shared" si="42"/>
        <v>0</v>
      </c>
      <c r="AU43" s="63">
        <f t="shared" si="43"/>
        <v>0</v>
      </c>
    </row>
    <row r="44" spans="1:47" s="63" customFormat="1" ht="12.75">
      <c r="A44" s="272" t="s">
        <v>64</v>
      </c>
      <c r="B44" s="31">
        <v>32</v>
      </c>
      <c r="C44" s="268">
        <v>82</v>
      </c>
      <c r="D44" s="268">
        <v>68</v>
      </c>
      <c r="E44" s="268">
        <v>14</v>
      </c>
      <c r="F44" s="268">
        <f t="shared" si="45"/>
        <v>82</v>
      </c>
      <c r="G44" s="268">
        <f t="shared" si="46"/>
        <v>68</v>
      </c>
      <c r="H44" s="268">
        <f t="shared" si="47"/>
        <v>14</v>
      </c>
      <c r="I44" s="270">
        <f t="shared" si="48"/>
        <v>1</v>
      </c>
      <c r="J44" s="270">
        <f t="shared" si="49"/>
        <v>0</v>
      </c>
      <c r="K44" s="270">
        <f t="shared" si="50"/>
        <v>1</v>
      </c>
      <c r="L44" s="270">
        <f t="shared" si="51"/>
        <v>0</v>
      </c>
      <c r="M44" s="268">
        <v>0</v>
      </c>
      <c r="N44" s="268">
        <v>0</v>
      </c>
      <c r="O44" s="270">
        <f t="shared" si="52"/>
        <v>1</v>
      </c>
      <c r="P44" s="268">
        <v>0</v>
      </c>
      <c r="Q44" s="268">
        <v>1</v>
      </c>
      <c r="R44" s="272" t="s">
        <v>64</v>
      </c>
      <c r="S44" s="31">
        <v>32</v>
      </c>
      <c r="T44" s="270">
        <f t="shared" si="53"/>
        <v>0</v>
      </c>
      <c r="U44" s="268">
        <v>0</v>
      </c>
      <c r="V44" s="268">
        <v>0</v>
      </c>
      <c r="W44" s="270">
        <f t="shared" si="128"/>
        <v>81</v>
      </c>
      <c r="X44" s="270">
        <f t="shared" si="129"/>
        <v>68</v>
      </c>
      <c r="Y44" s="270">
        <f t="shared" si="130"/>
        <v>13</v>
      </c>
      <c r="Z44" s="270">
        <v>38</v>
      </c>
      <c r="AA44" s="268">
        <v>29</v>
      </c>
      <c r="AB44" s="268">
        <v>9</v>
      </c>
      <c r="AC44" s="270">
        <v>34</v>
      </c>
      <c r="AD44" s="268">
        <v>30</v>
      </c>
      <c r="AE44" s="268">
        <v>4</v>
      </c>
      <c r="AF44" s="270">
        <v>9</v>
      </c>
      <c r="AG44" s="268">
        <v>9</v>
      </c>
      <c r="AH44" s="268">
        <v>0</v>
      </c>
      <c r="AJ44" s="63">
        <f t="shared" si="32"/>
        <v>0</v>
      </c>
      <c r="AK44" s="63">
        <f t="shared" si="33"/>
        <v>0</v>
      </c>
      <c r="AL44" s="63">
        <f t="shared" si="34"/>
        <v>0</v>
      </c>
      <c r="AM44" s="63">
        <f t="shared" si="35"/>
        <v>0</v>
      </c>
      <c r="AN44" s="63">
        <f t="shared" si="36"/>
        <v>0</v>
      </c>
      <c r="AO44" s="63">
        <f t="shared" si="37"/>
        <v>0</v>
      </c>
      <c r="AP44" s="63">
        <f t="shared" si="38"/>
        <v>0</v>
      </c>
      <c r="AQ44" s="63">
        <f t="shared" si="39"/>
        <v>0</v>
      </c>
      <c r="AR44" s="63">
        <f t="shared" si="40"/>
        <v>0</v>
      </c>
      <c r="AS44" s="63">
        <f t="shared" si="41"/>
        <v>0</v>
      </c>
      <c r="AT44" s="63">
        <f t="shared" si="42"/>
        <v>0</v>
      </c>
      <c r="AU44" s="63">
        <f t="shared" si="43"/>
        <v>0</v>
      </c>
    </row>
    <row r="45" spans="1:47" s="63" customFormat="1" ht="12.75">
      <c r="A45" s="272" t="s">
        <v>65</v>
      </c>
      <c r="B45" s="31">
        <v>33</v>
      </c>
      <c r="C45" s="268">
        <v>26</v>
      </c>
      <c r="D45" s="268">
        <v>2</v>
      </c>
      <c r="E45" s="268">
        <v>24</v>
      </c>
      <c r="F45" s="268">
        <f t="shared" si="45"/>
        <v>26</v>
      </c>
      <c r="G45" s="268">
        <f t="shared" si="46"/>
        <v>2</v>
      </c>
      <c r="H45" s="268">
        <f t="shared" si="47"/>
        <v>24</v>
      </c>
      <c r="I45" s="270">
        <f t="shared" si="48"/>
        <v>0</v>
      </c>
      <c r="J45" s="270">
        <f t="shared" si="49"/>
        <v>0</v>
      </c>
      <c r="K45" s="270">
        <f t="shared" si="50"/>
        <v>0</v>
      </c>
      <c r="L45" s="270">
        <f t="shared" si="51"/>
        <v>0</v>
      </c>
      <c r="M45" s="268">
        <v>0</v>
      </c>
      <c r="N45" s="268">
        <v>0</v>
      </c>
      <c r="O45" s="270">
        <f t="shared" si="52"/>
        <v>0</v>
      </c>
      <c r="P45" s="268">
        <v>0</v>
      </c>
      <c r="Q45" s="268">
        <v>0</v>
      </c>
      <c r="R45" s="272" t="s">
        <v>65</v>
      </c>
      <c r="S45" s="31">
        <v>33</v>
      </c>
      <c r="T45" s="270">
        <f t="shared" si="53"/>
        <v>0</v>
      </c>
      <c r="U45" s="268">
        <v>0</v>
      </c>
      <c r="V45" s="268">
        <v>0</v>
      </c>
      <c r="W45" s="270">
        <f t="shared" si="128"/>
        <v>26</v>
      </c>
      <c r="X45" s="270">
        <f t="shared" si="129"/>
        <v>2</v>
      </c>
      <c r="Y45" s="270">
        <f t="shared" si="130"/>
        <v>24</v>
      </c>
      <c r="Z45" s="270">
        <v>12</v>
      </c>
      <c r="AA45" s="268">
        <v>1</v>
      </c>
      <c r="AB45" s="268">
        <v>11</v>
      </c>
      <c r="AC45" s="270">
        <v>8</v>
      </c>
      <c r="AD45" s="268">
        <v>0</v>
      </c>
      <c r="AE45" s="268">
        <v>8</v>
      </c>
      <c r="AF45" s="270">
        <v>6</v>
      </c>
      <c r="AG45" s="268">
        <v>1</v>
      </c>
      <c r="AH45" s="268">
        <v>5</v>
      </c>
      <c r="AJ45" s="63">
        <f t="shared" si="32"/>
        <v>0</v>
      </c>
      <c r="AK45" s="63">
        <f t="shared" si="33"/>
        <v>0</v>
      </c>
      <c r="AL45" s="63">
        <f t="shared" si="34"/>
        <v>0</v>
      </c>
      <c r="AM45" s="63">
        <f t="shared" si="35"/>
        <v>0</v>
      </c>
      <c r="AN45" s="63">
        <f t="shared" si="36"/>
        <v>0</v>
      </c>
      <c r="AO45" s="63">
        <f t="shared" si="37"/>
        <v>0</v>
      </c>
      <c r="AP45" s="63">
        <f t="shared" si="38"/>
        <v>0</v>
      </c>
      <c r="AQ45" s="63">
        <f t="shared" si="39"/>
        <v>0</v>
      </c>
      <c r="AR45" s="63">
        <f t="shared" si="40"/>
        <v>0</v>
      </c>
      <c r="AS45" s="63">
        <f t="shared" si="41"/>
        <v>0</v>
      </c>
      <c r="AT45" s="63">
        <f t="shared" si="42"/>
        <v>0</v>
      </c>
      <c r="AU45" s="63">
        <f t="shared" si="43"/>
        <v>0</v>
      </c>
    </row>
    <row r="46" spans="1:47" s="63" customFormat="1" ht="12.75">
      <c r="A46" s="272" t="s">
        <v>66</v>
      </c>
      <c r="B46" s="31">
        <v>34</v>
      </c>
      <c r="C46" s="268">
        <v>218</v>
      </c>
      <c r="D46" s="268">
        <v>90</v>
      </c>
      <c r="E46" s="268">
        <v>128</v>
      </c>
      <c r="F46" s="268">
        <f t="shared" si="45"/>
        <v>210</v>
      </c>
      <c r="G46" s="268">
        <f t="shared" si="46"/>
        <v>86</v>
      </c>
      <c r="H46" s="268">
        <f t="shared" si="47"/>
        <v>124</v>
      </c>
      <c r="I46" s="270">
        <f t="shared" si="48"/>
        <v>16</v>
      </c>
      <c r="J46" s="270">
        <f t="shared" si="49"/>
        <v>11</v>
      </c>
      <c r="K46" s="270">
        <f t="shared" si="50"/>
        <v>5</v>
      </c>
      <c r="L46" s="270">
        <f t="shared" si="51"/>
        <v>9</v>
      </c>
      <c r="M46" s="268">
        <v>5</v>
      </c>
      <c r="N46" s="268">
        <v>4</v>
      </c>
      <c r="O46" s="270">
        <f t="shared" si="52"/>
        <v>7</v>
      </c>
      <c r="P46" s="268">
        <v>6</v>
      </c>
      <c r="Q46" s="268">
        <v>1</v>
      </c>
      <c r="R46" s="272" t="s">
        <v>66</v>
      </c>
      <c r="S46" s="31">
        <v>34</v>
      </c>
      <c r="T46" s="270">
        <f t="shared" si="53"/>
        <v>0</v>
      </c>
      <c r="U46" s="268">
        <v>0</v>
      </c>
      <c r="V46" s="268">
        <v>0</v>
      </c>
      <c r="W46" s="270">
        <f t="shared" si="128"/>
        <v>194</v>
      </c>
      <c r="X46" s="270">
        <f t="shared" si="129"/>
        <v>75</v>
      </c>
      <c r="Y46" s="270">
        <f t="shared" si="130"/>
        <v>119</v>
      </c>
      <c r="Z46" s="270">
        <v>122</v>
      </c>
      <c r="AA46" s="268">
        <v>46</v>
      </c>
      <c r="AB46" s="268">
        <v>76</v>
      </c>
      <c r="AC46" s="270">
        <v>65</v>
      </c>
      <c r="AD46" s="268">
        <v>29</v>
      </c>
      <c r="AE46" s="268">
        <v>36</v>
      </c>
      <c r="AF46" s="270">
        <v>7</v>
      </c>
      <c r="AG46" s="268">
        <v>0</v>
      </c>
      <c r="AH46" s="268">
        <v>7</v>
      </c>
      <c r="AJ46" s="63">
        <f t="shared" si="32"/>
        <v>0</v>
      </c>
      <c r="AK46" s="63">
        <f t="shared" si="33"/>
        <v>0</v>
      </c>
      <c r="AL46" s="63">
        <f t="shared" si="34"/>
        <v>0</v>
      </c>
      <c r="AM46" s="63">
        <f t="shared" si="35"/>
        <v>0</v>
      </c>
      <c r="AN46" s="63">
        <f t="shared" si="36"/>
        <v>0</v>
      </c>
      <c r="AO46" s="63">
        <f t="shared" si="37"/>
        <v>0</v>
      </c>
      <c r="AP46" s="63">
        <f t="shared" si="38"/>
        <v>0</v>
      </c>
      <c r="AQ46" s="63">
        <f t="shared" si="39"/>
        <v>0</v>
      </c>
      <c r="AR46" s="63">
        <f t="shared" si="40"/>
        <v>0</v>
      </c>
      <c r="AS46" s="63">
        <f t="shared" si="41"/>
        <v>0</v>
      </c>
      <c r="AT46" s="63">
        <f t="shared" si="42"/>
        <v>0</v>
      </c>
      <c r="AU46" s="63">
        <f t="shared" si="43"/>
        <v>0</v>
      </c>
    </row>
    <row r="47" spans="1:47" s="63" customFormat="1" ht="12.75">
      <c r="A47" s="272" t="s">
        <v>67</v>
      </c>
      <c r="B47" s="31">
        <v>35</v>
      </c>
      <c r="C47" s="268">
        <f>+D47+E47</f>
        <v>0</v>
      </c>
      <c r="D47" s="268">
        <v>0</v>
      </c>
      <c r="E47" s="268">
        <v>0</v>
      </c>
      <c r="F47" s="268">
        <f t="shared" si="45"/>
        <v>0</v>
      </c>
      <c r="G47" s="268">
        <f t="shared" si="46"/>
        <v>0</v>
      </c>
      <c r="H47" s="268">
        <f t="shared" si="47"/>
        <v>0</v>
      </c>
      <c r="I47" s="270">
        <f t="shared" si="48"/>
        <v>0</v>
      </c>
      <c r="J47" s="270">
        <f t="shared" si="49"/>
        <v>0</v>
      </c>
      <c r="K47" s="270">
        <f t="shared" si="50"/>
        <v>0</v>
      </c>
      <c r="L47" s="270">
        <f t="shared" si="51"/>
        <v>0</v>
      </c>
      <c r="M47" s="268">
        <v>0</v>
      </c>
      <c r="N47" s="268">
        <v>0</v>
      </c>
      <c r="O47" s="270">
        <f t="shared" si="52"/>
        <v>0</v>
      </c>
      <c r="P47" s="268">
        <v>0</v>
      </c>
      <c r="Q47" s="268">
        <v>0</v>
      </c>
      <c r="R47" s="272" t="s">
        <v>67</v>
      </c>
      <c r="S47" s="31">
        <v>35</v>
      </c>
      <c r="T47" s="270">
        <f t="shared" si="53"/>
        <v>0</v>
      </c>
      <c r="U47" s="268">
        <v>0</v>
      </c>
      <c r="V47" s="268">
        <v>0</v>
      </c>
      <c r="W47" s="270">
        <f t="shared" si="128"/>
        <v>0</v>
      </c>
      <c r="X47" s="270">
        <f t="shared" si="129"/>
        <v>0</v>
      </c>
      <c r="Y47" s="270">
        <f t="shared" si="130"/>
        <v>0</v>
      </c>
      <c r="Z47" s="270">
        <f>+AA47+AB47</f>
        <v>0</v>
      </c>
      <c r="AA47" s="268"/>
      <c r="AB47" s="268"/>
      <c r="AC47" s="270">
        <f>+AD47+AE47</f>
        <v>0</v>
      </c>
      <c r="AD47" s="268"/>
      <c r="AE47" s="268"/>
      <c r="AF47" s="270">
        <f>+AG47+AH47</f>
        <v>0</v>
      </c>
      <c r="AG47" s="268"/>
      <c r="AH47" s="268"/>
      <c r="AJ47" s="63">
        <f t="shared" si="32"/>
        <v>0</v>
      </c>
      <c r="AK47" s="63">
        <f t="shared" si="33"/>
        <v>0</v>
      </c>
      <c r="AL47" s="63">
        <f t="shared" si="34"/>
        <v>0</v>
      </c>
      <c r="AM47" s="63">
        <f t="shared" si="35"/>
        <v>0</v>
      </c>
      <c r="AN47" s="63">
        <f t="shared" si="36"/>
        <v>0</v>
      </c>
      <c r="AO47" s="63">
        <f t="shared" si="37"/>
        <v>0</v>
      </c>
      <c r="AP47" s="63">
        <f t="shared" si="38"/>
        <v>0</v>
      </c>
      <c r="AQ47" s="63">
        <f t="shared" si="39"/>
        <v>0</v>
      </c>
      <c r="AR47" s="63">
        <f t="shared" si="40"/>
        <v>0</v>
      </c>
      <c r="AS47" s="63">
        <f t="shared" si="41"/>
        <v>0</v>
      </c>
      <c r="AT47" s="63">
        <f t="shared" si="42"/>
        <v>0</v>
      </c>
      <c r="AU47" s="63">
        <f t="shared" si="43"/>
        <v>0</v>
      </c>
    </row>
    <row r="48" spans="1:47" s="63" customFormat="1" ht="12.75">
      <c r="A48" s="272" t="s">
        <v>68</v>
      </c>
      <c r="B48" s="31">
        <v>36</v>
      </c>
      <c r="C48" s="268">
        <v>346</v>
      </c>
      <c r="D48" s="268">
        <v>211</v>
      </c>
      <c r="E48" s="268">
        <v>135</v>
      </c>
      <c r="F48" s="268">
        <f t="shared" si="45"/>
        <v>346</v>
      </c>
      <c r="G48" s="268">
        <f t="shared" si="46"/>
        <v>211</v>
      </c>
      <c r="H48" s="268">
        <f t="shared" si="47"/>
        <v>135</v>
      </c>
      <c r="I48" s="270">
        <f t="shared" si="48"/>
        <v>28</v>
      </c>
      <c r="J48" s="270">
        <f t="shared" si="49"/>
        <v>16</v>
      </c>
      <c r="K48" s="270">
        <f t="shared" si="50"/>
        <v>12</v>
      </c>
      <c r="L48" s="270">
        <f t="shared" si="51"/>
        <v>16</v>
      </c>
      <c r="M48" s="268">
        <v>9</v>
      </c>
      <c r="N48" s="268">
        <v>7</v>
      </c>
      <c r="O48" s="270">
        <f t="shared" si="52"/>
        <v>12</v>
      </c>
      <c r="P48" s="268">
        <v>7</v>
      </c>
      <c r="Q48" s="268">
        <v>5</v>
      </c>
      <c r="R48" s="272" t="s">
        <v>68</v>
      </c>
      <c r="S48" s="31">
        <v>36</v>
      </c>
      <c r="T48" s="270">
        <f t="shared" si="53"/>
        <v>0</v>
      </c>
      <c r="U48" s="268">
        <v>0</v>
      </c>
      <c r="V48" s="268">
        <v>0</v>
      </c>
      <c r="W48" s="270">
        <f t="shared" si="128"/>
        <v>318</v>
      </c>
      <c r="X48" s="270">
        <f t="shared" si="129"/>
        <v>195</v>
      </c>
      <c r="Y48" s="270">
        <f t="shared" si="130"/>
        <v>123</v>
      </c>
      <c r="Z48" s="270">
        <v>189</v>
      </c>
      <c r="AA48" s="268">
        <v>126</v>
      </c>
      <c r="AB48" s="268">
        <v>63</v>
      </c>
      <c r="AC48" s="270">
        <v>116</v>
      </c>
      <c r="AD48" s="268">
        <v>63</v>
      </c>
      <c r="AE48" s="268">
        <v>53</v>
      </c>
      <c r="AF48" s="270">
        <v>13</v>
      </c>
      <c r="AG48" s="268">
        <v>6</v>
      </c>
      <c r="AH48" s="268">
        <v>7</v>
      </c>
      <c r="AJ48" s="63">
        <f t="shared" si="32"/>
        <v>0</v>
      </c>
      <c r="AK48" s="63">
        <f t="shared" si="33"/>
        <v>0</v>
      </c>
      <c r="AL48" s="63">
        <f t="shared" si="34"/>
        <v>0</v>
      </c>
      <c r="AM48" s="63">
        <f t="shared" si="35"/>
        <v>0</v>
      </c>
      <c r="AN48" s="63">
        <f t="shared" si="36"/>
        <v>0</v>
      </c>
      <c r="AO48" s="63">
        <f t="shared" si="37"/>
        <v>0</v>
      </c>
      <c r="AP48" s="63">
        <f t="shared" si="38"/>
        <v>0</v>
      </c>
      <c r="AQ48" s="63">
        <f t="shared" si="39"/>
        <v>0</v>
      </c>
      <c r="AR48" s="63">
        <f t="shared" si="40"/>
        <v>0</v>
      </c>
      <c r="AS48" s="63">
        <f t="shared" si="41"/>
        <v>0</v>
      </c>
      <c r="AT48" s="63">
        <f t="shared" si="42"/>
        <v>0</v>
      </c>
      <c r="AU48" s="63">
        <f t="shared" si="43"/>
        <v>0</v>
      </c>
    </row>
    <row r="49" spans="1:48" s="63" customFormat="1" ht="12.75">
      <c r="A49" s="494" t="s">
        <v>95</v>
      </c>
      <c r="B49" s="447">
        <v>37</v>
      </c>
      <c r="C49" s="551">
        <v>4290</v>
      </c>
      <c r="D49" s="551">
        <v>2880</v>
      </c>
      <c r="E49" s="551">
        <v>1410</v>
      </c>
      <c r="F49" s="551">
        <v>4226</v>
      </c>
      <c r="G49" s="551">
        <v>2828</v>
      </c>
      <c r="H49" s="551">
        <v>1398</v>
      </c>
      <c r="I49" s="551">
        <v>340</v>
      </c>
      <c r="J49" s="551">
        <v>205</v>
      </c>
      <c r="K49" s="551">
        <v>135</v>
      </c>
      <c r="L49" s="551">
        <v>123</v>
      </c>
      <c r="M49" s="551">
        <v>79</v>
      </c>
      <c r="N49" s="551">
        <v>44</v>
      </c>
      <c r="O49" s="551">
        <v>175</v>
      </c>
      <c r="P49" s="551">
        <v>105</v>
      </c>
      <c r="Q49" s="551">
        <v>70</v>
      </c>
      <c r="R49" s="494" t="s">
        <v>95</v>
      </c>
      <c r="S49" s="447">
        <v>37</v>
      </c>
      <c r="T49" s="551">
        <v>42</v>
      </c>
      <c r="U49" s="551">
        <v>21</v>
      </c>
      <c r="V49" s="551">
        <v>21</v>
      </c>
      <c r="W49" s="551">
        <v>3886</v>
      </c>
      <c r="X49" s="551">
        <v>2623</v>
      </c>
      <c r="Y49" s="551">
        <v>1263</v>
      </c>
      <c r="Z49" s="551">
        <v>2234</v>
      </c>
      <c r="AA49" s="551">
        <v>1526</v>
      </c>
      <c r="AB49" s="551">
        <v>708</v>
      </c>
      <c r="AC49" s="551">
        <v>1044</v>
      </c>
      <c r="AD49" s="551">
        <v>703</v>
      </c>
      <c r="AE49" s="551">
        <v>341</v>
      </c>
      <c r="AF49" s="551">
        <v>608</v>
      </c>
      <c r="AG49" s="551">
        <v>394</v>
      </c>
      <c r="AH49" s="551">
        <v>214</v>
      </c>
    </row>
    <row r="50" spans="1:48" s="63" customFormat="1" ht="12.75">
      <c r="A50" s="494" t="s">
        <v>19</v>
      </c>
      <c r="B50" s="447">
        <v>38</v>
      </c>
      <c r="C50" s="551">
        <v>163</v>
      </c>
      <c r="D50" s="551">
        <v>103</v>
      </c>
      <c r="E50" s="551">
        <v>60</v>
      </c>
      <c r="F50" s="551">
        <v>163</v>
      </c>
      <c r="G50" s="551">
        <v>103</v>
      </c>
      <c r="H50" s="551">
        <v>60</v>
      </c>
      <c r="I50" s="551">
        <v>10</v>
      </c>
      <c r="J50" s="551">
        <v>9</v>
      </c>
      <c r="K50" s="551">
        <v>1</v>
      </c>
      <c r="L50" s="551">
        <v>3</v>
      </c>
      <c r="M50" s="551">
        <v>3</v>
      </c>
      <c r="N50" s="551">
        <v>0</v>
      </c>
      <c r="O50" s="551">
        <v>7</v>
      </c>
      <c r="P50" s="551">
        <v>6</v>
      </c>
      <c r="Q50" s="551">
        <v>1</v>
      </c>
      <c r="R50" s="494" t="s">
        <v>19</v>
      </c>
      <c r="S50" s="447">
        <v>38</v>
      </c>
      <c r="T50" s="551">
        <v>0</v>
      </c>
      <c r="U50" s="551">
        <v>0</v>
      </c>
      <c r="V50" s="551">
        <v>0</v>
      </c>
      <c r="W50" s="551">
        <v>153</v>
      </c>
      <c r="X50" s="551">
        <v>94</v>
      </c>
      <c r="Y50" s="551">
        <v>59</v>
      </c>
      <c r="Z50" s="551">
        <v>110</v>
      </c>
      <c r="AA50" s="551">
        <v>71</v>
      </c>
      <c r="AB50" s="551">
        <v>39</v>
      </c>
      <c r="AC50" s="551">
        <v>29</v>
      </c>
      <c r="AD50" s="551">
        <v>15</v>
      </c>
      <c r="AE50" s="551">
        <v>14</v>
      </c>
      <c r="AF50" s="551">
        <v>14</v>
      </c>
      <c r="AG50" s="551">
        <v>8</v>
      </c>
      <c r="AH50" s="551">
        <v>6</v>
      </c>
    </row>
    <row r="51" spans="1:48" s="15" customFormat="1" ht="12.75">
      <c r="A51" s="273" t="s">
        <v>638</v>
      </c>
      <c r="C51" s="13"/>
      <c r="D51" s="1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</row>
    <row r="52" spans="1:48" s="15" customFormat="1" ht="12.75">
      <c r="A52" s="274"/>
      <c r="B52" s="15" t="s">
        <v>639</v>
      </c>
      <c r="C52" s="13"/>
      <c r="D52" s="13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</row>
    <row r="53" spans="1:48" s="15" customFormat="1"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T53" s="52"/>
      <c r="U53" s="51"/>
      <c r="V53" s="59"/>
      <c r="W53" s="59"/>
      <c r="AA53" s="49"/>
      <c r="AB53" s="49"/>
      <c r="AC53" s="69"/>
      <c r="AD53" s="69"/>
      <c r="AE53" s="70"/>
      <c r="AF53" s="70"/>
      <c r="AG53" s="44"/>
      <c r="AH53" s="52"/>
      <c r="AI53" s="52"/>
      <c r="AJ53" s="52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</row>
    <row r="54" spans="1:48">
      <c r="D54" s="50"/>
      <c r="E54" s="50"/>
      <c r="F54" s="50"/>
      <c r="G54" s="50"/>
      <c r="H54" s="50"/>
      <c r="I54" s="50"/>
      <c r="J54" s="50"/>
      <c r="K54" s="50"/>
      <c r="L54" s="50"/>
      <c r="Q54" s="50"/>
      <c r="R54" s="2"/>
      <c r="S54" s="51"/>
      <c r="T54" s="52"/>
      <c r="U54" s="51"/>
      <c r="V54" s="50"/>
      <c r="W54" s="50"/>
      <c r="X54" s="51"/>
      <c r="Y54" s="51"/>
      <c r="Z54" s="51"/>
      <c r="AA54" s="64"/>
      <c r="AB54" s="64"/>
      <c r="AC54" s="64"/>
      <c r="AD54" s="64"/>
      <c r="AE54" s="70"/>
      <c r="AF54" s="70"/>
      <c r="AG54" s="71"/>
      <c r="AH54" s="50"/>
      <c r="AI54" s="50"/>
      <c r="AJ54" s="50"/>
    </row>
    <row r="55" spans="1:48">
      <c r="D55" s="52"/>
      <c r="E55" s="52"/>
      <c r="F55" s="52"/>
      <c r="G55" s="52"/>
      <c r="H55" s="50"/>
      <c r="I55" s="50"/>
      <c r="J55" s="50"/>
      <c r="K55" s="50"/>
      <c r="L55" s="50"/>
      <c r="Q55" s="50"/>
      <c r="R55" s="51"/>
      <c r="S55" s="51"/>
      <c r="T55" s="50"/>
      <c r="U55" s="51"/>
      <c r="V55" s="59"/>
      <c r="W55" s="59"/>
      <c r="X55" s="51"/>
      <c r="Y55" s="51"/>
      <c r="Z55" s="51"/>
      <c r="AA55" s="64"/>
      <c r="AB55" s="64"/>
      <c r="AC55" s="64"/>
      <c r="AD55" s="64"/>
      <c r="AE55" s="70"/>
      <c r="AF55" s="70"/>
      <c r="AG55" s="71"/>
      <c r="AH55" s="59"/>
      <c r="AI55" s="59"/>
      <c r="AJ55" s="59"/>
    </row>
    <row r="56" spans="1:48">
      <c r="D56" s="50"/>
      <c r="F56" s="50"/>
      <c r="G56" s="50"/>
      <c r="H56" s="59"/>
      <c r="I56" s="59"/>
      <c r="J56" s="59"/>
      <c r="K56" s="59"/>
      <c r="L56" s="59"/>
      <c r="Q56" s="59"/>
      <c r="R56" s="52"/>
      <c r="S56" s="52"/>
      <c r="T56" s="51"/>
      <c r="U56" s="80"/>
      <c r="V56" s="51"/>
      <c r="W56" s="51"/>
      <c r="X56" s="51"/>
      <c r="Y56" s="51"/>
      <c r="Z56" s="51"/>
      <c r="AA56" s="64"/>
      <c r="AB56" s="64"/>
      <c r="AC56" s="64"/>
      <c r="AD56" s="64"/>
      <c r="AE56" s="52"/>
      <c r="AF56" s="70"/>
      <c r="AG56" s="70"/>
      <c r="AH56" s="109"/>
      <c r="AI56" s="109"/>
      <c r="AJ56" s="109"/>
    </row>
    <row r="57" spans="1:48">
      <c r="D57" s="224"/>
      <c r="E57" s="50"/>
      <c r="F57" s="224"/>
      <c r="G57" s="80"/>
      <c r="H57" s="80"/>
      <c r="I57" s="80"/>
      <c r="J57" s="80"/>
      <c r="K57" s="80"/>
      <c r="L57" s="80"/>
      <c r="Q57" s="80"/>
      <c r="R57" s="2"/>
      <c r="S57" s="2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109"/>
      <c r="AI57" s="109"/>
      <c r="AJ57" s="109"/>
    </row>
    <row r="58" spans="1:48">
      <c r="E58" s="80"/>
      <c r="F58" s="224"/>
      <c r="G58" s="224"/>
      <c r="H58" s="224"/>
      <c r="I58" s="224"/>
      <c r="J58" s="224"/>
      <c r="K58" s="224"/>
      <c r="L58" s="80"/>
      <c r="M58" s="80"/>
      <c r="N58" s="80"/>
      <c r="P58" s="80"/>
      <c r="Q58" s="80"/>
      <c r="R58" s="80"/>
      <c r="S58" s="80"/>
      <c r="T58" s="80"/>
      <c r="U58" s="80"/>
      <c r="V58" s="224"/>
      <c r="W58" s="224"/>
      <c r="X58" s="224"/>
      <c r="Y58" s="224"/>
      <c r="Z58" s="224"/>
      <c r="AA58" s="224"/>
      <c r="AB58" s="224"/>
      <c r="AC58" s="224"/>
      <c r="AD58" s="224"/>
      <c r="AI58" s="63"/>
    </row>
    <row r="59" spans="1:48" s="498" customFormat="1">
      <c r="C59" s="498">
        <f>+C39+C35+C27+C20+C14-C13</f>
        <v>0</v>
      </c>
      <c r="D59" s="498">
        <f t="shared" ref="D59:AH59" si="131">+D39+D35+D27+D20+D14-D13</f>
        <v>0</v>
      </c>
      <c r="E59" s="498">
        <f t="shared" si="131"/>
        <v>0</v>
      </c>
      <c r="F59" s="498">
        <f t="shared" si="131"/>
        <v>0</v>
      </c>
      <c r="G59" s="498">
        <f t="shared" si="131"/>
        <v>0</v>
      </c>
      <c r="H59" s="498">
        <f t="shared" si="131"/>
        <v>0</v>
      </c>
      <c r="I59" s="498">
        <f t="shared" si="131"/>
        <v>0</v>
      </c>
      <c r="J59" s="498">
        <f t="shared" si="131"/>
        <v>0</v>
      </c>
      <c r="K59" s="498">
        <f t="shared" si="131"/>
        <v>0</v>
      </c>
      <c r="L59" s="498">
        <f t="shared" si="131"/>
        <v>0</v>
      </c>
      <c r="M59" s="498">
        <f t="shared" si="131"/>
        <v>0</v>
      </c>
      <c r="N59" s="498">
        <f t="shared" si="131"/>
        <v>0</v>
      </c>
      <c r="O59" s="498">
        <f t="shared" si="131"/>
        <v>0</v>
      </c>
      <c r="AH59" s="498">
        <f t="shared" si="131"/>
        <v>0</v>
      </c>
      <c r="AI59" s="63"/>
    </row>
    <row r="61" spans="1:48">
      <c r="A61" s="257" t="s">
        <v>845</v>
      </c>
      <c r="C61" s="257">
        <v>4453</v>
      </c>
      <c r="D61" s="257">
        <v>2983</v>
      </c>
      <c r="E61" s="257">
        <v>1470</v>
      </c>
      <c r="F61" s="257">
        <v>4389</v>
      </c>
      <c r="G61" s="257">
        <v>2931</v>
      </c>
      <c r="H61" s="257">
        <v>1458</v>
      </c>
      <c r="I61" s="257">
        <f>+'[1]З-ТМБ-7.5 дотуур суралцагч'!$K$19+'[1]З-ТМБ-7.5 дотуур суралцагч'!$N$19+'[1]З-ТМБ-7.5 дотуур суралцагч'!$Q$19</f>
        <v>350</v>
      </c>
      <c r="J61" s="257">
        <f>+'[1]З-ТМБ-7.5 дотуур суралцагч'!$L$19+'[1]З-ТМБ-7.5 дотуур суралцагч'!$O$19+'[1]З-ТМБ-7.5 дотуур суралцагч'!$R$19</f>
        <v>214</v>
      </c>
      <c r="K61" s="257">
        <f>+'[1]З-ТМБ-7.5 дотуур суралцагч'!$M$19+'[1]З-ТМБ-7.5 дотуур суралцагч'!$P$19+'[1]З-ТМБ-7.5 дотуур суралцагч'!$S$19</f>
        <v>136</v>
      </c>
      <c r="L61" s="257">
        <v>126</v>
      </c>
      <c r="M61" s="257">
        <v>82</v>
      </c>
      <c r="N61" s="257">
        <v>44</v>
      </c>
      <c r="O61" s="257">
        <v>182</v>
      </c>
      <c r="AH61" s="257">
        <v>220</v>
      </c>
    </row>
    <row r="62" spans="1:48">
      <c r="C62" s="257">
        <f>+C61-C13</f>
        <v>0</v>
      </c>
      <c r="D62" s="257">
        <f t="shared" ref="D62:AH62" si="132">+D61-D13</f>
        <v>0</v>
      </c>
      <c r="E62" s="257">
        <f t="shared" si="132"/>
        <v>0</v>
      </c>
      <c r="F62" s="257">
        <f t="shared" si="132"/>
        <v>0</v>
      </c>
      <c r="G62" s="257">
        <f t="shared" si="132"/>
        <v>0</v>
      </c>
      <c r="H62" s="257">
        <f t="shared" si="132"/>
        <v>0</v>
      </c>
      <c r="I62" s="257">
        <f t="shared" si="132"/>
        <v>0</v>
      </c>
      <c r="J62" s="257">
        <f t="shared" si="132"/>
        <v>0</v>
      </c>
      <c r="K62" s="257">
        <f t="shared" si="132"/>
        <v>0</v>
      </c>
      <c r="L62" s="257">
        <f t="shared" si="132"/>
        <v>0</v>
      </c>
      <c r="M62" s="257">
        <f t="shared" si="132"/>
        <v>0</v>
      </c>
      <c r="N62" s="257">
        <f t="shared" si="132"/>
        <v>0</v>
      </c>
      <c r="O62" s="257">
        <f t="shared" si="132"/>
        <v>0</v>
      </c>
      <c r="AH62" s="257">
        <f t="shared" si="132"/>
        <v>0</v>
      </c>
    </row>
    <row r="64" spans="1:48">
      <c r="C64" s="257">
        <f>+C49+C50-C13</f>
        <v>0</v>
      </c>
      <c r="D64" s="257">
        <f t="shared" ref="D64:AH64" si="133">+D49+D50-D13</f>
        <v>0</v>
      </c>
      <c r="E64" s="257">
        <f t="shared" si="133"/>
        <v>0</v>
      </c>
      <c r="F64" s="257">
        <f t="shared" si="133"/>
        <v>0</v>
      </c>
      <c r="G64" s="257">
        <f t="shared" si="133"/>
        <v>0</v>
      </c>
      <c r="H64" s="257">
        <f t="shared" si="133"/>
        <v>0</v>
      </c>
      <c r="I64" s="257">
        <f t="shared" si="133"/>
        <v>0</v>
      </c>
      <c r="J64" s="257">
        <f t="shared" si="133"/>
        <v>0</v>
      </c>
      <c r="K64" s="257">
        <f t="shared" si="133"/>
        <v>0</v>
      </c>
      <c r="L64" s="257">
        <f t="shared" si="133"/>
        <v>0</v>
      </c>
      <c r="M64" s="257">
        <f t="shared" si="133"/>
        <v>0</v>
      </c>
      <c r="N64" s="257">
        <f t="shared" si="133"/>
        <v>0</v>
      </c>
      <c r="O64" s="257">
        <f t="shared" si="133"/>
        <v>0</v>
      </c>
      <c r="P64" s="257">
        <f t="shared" si="133"/>
        <v>0</v>
      </c>
      <c r="Q64" s="257">
        <f t="shared" si="133"/>
        <v>0</v>
      </c>
      <c r="T64" s="257">
        <f t="shared" si="133"/>
        <v>0</v>
      </c>
      <c r="U64" s="257">
        <f t="shared" si="133"/>
        <v>0</v>
      </c>
      <c r="V64" s="257">
        <f t="shared" si="133"/>
        <v>0</v>
      </c>
      <c r="W64" s="257">
        <f t="shared" si="133"/>
        <v>0</v>
      </c>
      <c r="X64" s="257">
        <f t="shared" si="133"/>
        <v>0</v>
      </c>
      <c r="Y64" s="257">
        <f t="shared" si="133"/>
        <v>0</v>
      </c>
      <c r="Z64" s="257">
        <f t="shared" si="133"/>
        <v>0</v>
      </c>
      <c r="AA64" s="257">
        <f t="shared" si="133"/>
        <v>0</v>
      </c>
      <c r="AB64" s="257">
        <f t="shared" si="133"/>
        <v>0</v>
      </c>
      <c r="AC64" s="257">
        <f t="shared" si="133"/>
        <v>0</v>
      </c>
      <c r="AD64" s="257">
        <f t="shared" si="133"/>
        <v>0</v>
      </c>
      <c r="AE64" s="257">
        <f t="shared" si="133"/>
        <v>0</v>
      </c>
      <c r="AF64" s="257">
        <f t="shared" si="133"/>
        <v>0</v>
      </c>
      <c r="AG64" s="257">
        <f t="shared" si="133"/>
        <v>0</v>
      </c>
      <c r="AH64" s="257">
        <f t="shared" si="133"/>
        <v>0</v>
      </c>
    </row>
  </sheetData>
  <mergeCells count="31">
    <mergeCell ref="X10:X11"/>
    <mergeCell ref="Y10:Y11"/>
    <mergeCell ref="Z10:Z11"/>
    <mergeCell ref="AC10:AC11"/>
    <mergeCell ref="AF10:AF11"/>
    <mergeCell ref="R8:R11"/>
    <mergeCell ref="S8:S11"/>
    <mergeCell ref="T10:T11"/>
    <mergeCell ref="W9:W11"/>
    <mergeCell ref="K8:P8"/>
    <mergeCell ref="Y8:AD8"/>
    <mergeCell ref="N9:O9"/>
    <mergeCell ref="AB9:AC9"/>
    <mergeCell ref="A8:A11"/>
    <mergeCell ref="B8:B11"/>
    <mergeCell ref="C8:C11"/>
    <mergeCell ref="D9:D11"/>
    <mergeCell ref="E9:E11"/>
    <mergeCell ref="F8:F11"/>
    <mergeCell ref="G9:G11"/>
    <mergeCell ref="H9:H11"/>
    <mergeCell ref="I9:I11"/>
    <mergeCell ref="J10:J11"/>
    <mergeCell ref="K10:K11"/>
    <mergeCell ref="L10:L11"/>
    <mergeCell ref="O10:O11"/>
    <mergeCell ref="P1:Q1"/>
    <mergeCell ref="AC4:AH4"/>
    <mergeCell ref="A3:Q3"/>
    <mergeCell ref="B5:F5"/>
    <mergeCell ref="A7:B7"/>
  </mergeCells>
  <printOptions horizontalCentered="1"/>
  <pageMargins left="0.25" right="0.25" top="0.8" bottom="0.5" header="0.3" footer="0.3"/>
  <pageSetup paperSize="9" scale="56" orientation="landscape" r:id="rId1"/>
  <rowBreaks count="1" manualBreakCount="1">
    <brk id="57" max="16383" man="1"/>
  </rowBreaks>
  <colBreaks count="1" manualBreakCount="1">
    <brk id="17" max="5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WVK85"/>
  <sheetViews>
    <sheetView view="pageBreakPreview" zoomScale="40" zoomScaleNormal="70" zoomScaleSheetLayoutView="40" zoomScalePageLayoutView="55" workbookViewId="0">
      <selection activeCell="E68" sqref="E68"/>
    </sheetView>
  </sheetViews>
  <sheetFormatPr defaultColWidth="8.85546875" defaultRowHeight="14.25"/>
  <cols>
    <col min="1" max="1" width="18.140625" style="109" customWidth="1"/>
    <col min="2" max="2" width="4.7109375" style="109" customWidth="1"/>
    <col min="3" max="3" width="8.7109375" style="109" customWidth="1"/>
    <col min="4" max="4" width="7.85546875" style="109" customWidth="1"/>
    <col min="5" max="5" width="8.42578125" style="109" customWidth="1"/>
    <col min="6" max="6" width="10.140625" style="225" customWidth="1"/>
    <col min="7" max="7" width="8" style="225" customWidth="1"/>
    <col min="8" max="8" width="8.5703125" style="225" customWidth="1"/>
    <col min="9" max="9" width="11.5703125" style="225" customWidth="1"/>
    <col min="10" max="10" width="8" style="225" customWidth="1"/>
    <col min="11" max="11" width="8.28515625" style="225" customWidth="1"/>
    <col min="12" max="12" width="11.28515625" style="225" customWidth="1"/>
    <col min="13" max="13" width="8" style="225" customWidth="1"/>
    <col min="14" max="14" width="8.42578125" style="225" customWidth="1"/>
    <col min="15" max="15" width="13.42578125" style="109" customWidth="1"/>
    <col min="16" max="16" width="8.140625" style="225" customWidth="1"/>
    <col min="17" max="17" width="8.28515625" style="225" customWidth="1"/>
    <col min="18" max="18" width="13.28515625" style="109" customWidth="1"/>
    <col min="19" max="20" width="8.28515625" style="225" customWidth="1"/>
    <col min="21" max="21" width="13.7109375" style="225" customWidth="1"/>
    <col min="22" max="22" width="8.28515625" style="225" customWidth="1"/>
    <col min="23" max="23" width="8.7109375" style="225" customWidth="1"/>
    <col min="24" max="24" width="16.140625" style="109" customWidth="1"/>
    <col min="25" max="25" width="4.42578125" style="109" customWidth="1"/>
    <col min="26" max="26" width="13.85546875" style="225" customWidth="1"/>
    <col min="27" max="27" width="8.140625" style="225" customWidth="1"/>
    <col min="28" max="28" width="8.85546875" style="225" customWidth="1"/>
    <col min="29" max="29" width="13.28515625" style="225" customWidth="1"/>
    <col min="30" max="30" width="8.42578125" style="225" customWidth="1"/>
    <col min="31" max="31" width="8.7109375" style="225" customWidth="1"/>
    <col min="32" max="32" width="13.42578125" style="225" customWidth="1"/>
    <col min="33" max="33" width="8.5703125" style="225" customWidth="1"/>
    <col min="34" max="34" width="8.85546875" style="225" customWidth="1"/>
    <col min="35" max="35" width="9.5703125" style="225" customWidth="1"/>
    <col min="36" max="36" width="8.28515625" style="225" customWidth="1"/>
    <col min="37" max="37" width="8.85546875" style="225" customWidth="1"/>
    <col min="38" max="38" width="10.5703125" style="225" customWidth="1"/>
    <col min="39" max="39" width="8.42578125" style="225" customWidth="1"/>
    <col min="40" max="40" width="8.5703125" style="225" customWidth="1"/>
    <col min="41" max="41" width="9.28515625" style="225" customWidth="1"/>
    <col min="42" max="42" width="8.140625" style="225" customWidth="1"/>
    <col min="43" max="43" width="8.85546875" style="225" customWidth="1"/>
    <col min="44" max="44" width="10.85546875" style="225" customWidth="1"/>
    <col min="45" max="45" width="11" style="225" customWidth="1"/>
    <col min="46" max="46" width="8.7109375" style="225" customWidth="1"/>
    <col min="47" max="47" width="6.5703125" style="225" customWidth="1"/>
    <col min="48" max="49" width="8.85546875" style="460"/>
    <col min="50" max="212" width="8.85546875" style="109"/>
    <col min="213" max="213" width="4.85546875" style="109" customWidth="1"/>
    <col min="214" max="214" width="8" style="109" customWidth="1"/>
    <col min="215" max="215" width="18" style="109" customWidth="1"/>
    <col min="216" max="217" width="5.28515625" style="109" customWidth="1"/>
    <col min="218" max="222" width="5" style="109" customWidth="1"/>
    <col min="223" max="230" width="7.7109375" style="109" customWidth="1"/>
    <col min="231" max="234" width="8.85546875" style="109" customWidth="1"/>
    <col min="235" max="236" width="8.85546875" style="109" hidden="1" customWidth="1"/>
    <col min="237" max="250" width="8.85546875" style="109"/>
    <col min="251" max="254" width="8.85546875" style="109" hidden="1" customWidth="1"/>
    <col min="255" max="256" width="8.85546875" style="109"/>
    <col min="257" max="257" width="8.85546875" style="109" hidden="1" customWidth="1"/>
    <col min="258" max="258" width="8.85546875" style="109"/>
    <col min="259" max="259" width="8.85546875" style="109" hidden="1" customWidth="1"/>
    <col min="260" max="468" width="8.85546875" style="109"/>
    <col min="469" max="469" width="4.85546875" style="109" customWidth="1"/>
    <col min="470" max="470" width="8" style="109" customWidth="1"/>
    <col min="471" max="471" width="18" style="109" customWidth="1"/>
    <col min="472" max="473" width="5.28515625" style="109" customWidth="1"/>
    <col min="474" max="478" width="5" style="109" customWidth="1"/>
    <col min="479" max="486" width="7.7109375" style="109" customWidth="1"/>
    <col min="487" max="490" width="8.85546875" style="109" customWidth="1"/>
    <col min="491" max="492" width="8.85546875" style="109" hidden="1" customWidth="1"/>
    <col min="493" max="506" width="8.85546875" style="109"/>
    <col min="507" max="510" width="8.85546875" style="109" hidden="1" customWidth="1"/>
    <col min="511" max="512" width="8.85546875" style="109"/>
    <col min="513" max="513" width="8.85546875" style="109" hidden="1" customWidth="1"/>
    <col min="514" max="514" width="8.85546875" style="109"/>
    <col min="515" max="515" width="8.85546875" style="109" hidden="1" customWidth="1"/>
    <col min="516" max="724" width="8.85546875" style="109"/>
    <col min="725" max="725" width="4.85546875" style="109" customWidth="1"/>
    <col min="726" max="726" width="8" style="109" customWidth="1"/>
    <col min="727" max="727" width="18" style="109" customWidth="1"/>
    <col min="728" max="729" width="5.28515625" style="109" customWidth="1"/>
    <col min="730" max="734" width="5" style="109" customWidth="1"/>
    <col min="735" max="742" width="7.7109375" style="109" customWidth="1"/>
    <col min="743" max="746" width="8.85546875" style="109" customWidth="1"/>
    <col min="747" max="748" width="8.85546875" style="109" hidden="1" customWidth="1"/>
    <col min="749" max="762" width="8.85546875" style="109"/>
    <col min="763" max="766" width="8.85546875" style="109" hidden="1" customWidth="1"/>
    <col min="767" max="768" width="8.85546875" style="109"/>
    <col min="769" max="769" width="8.85546875" style="109" hidden="1" customWidth="1"/>
    <col min="770" max="770" width="8.85546875" style="109"/>
    <col min="771" max="771" width="8.85546875" style="109" hidden="1" customWidth="1"/>
    <col min="772" max="980" width="8.85546875" style="109"/>
    <col min="981" max="981" width="4.85546875" style="109" customWidth="1"/>
    <col min="982" max="982" width="8" style="109" customWidth="1"/>
    <col min="983" max="983" width="18" style="109" customWidth="1"/>
    <col min="984" max="985" width="5.28515625" style="109" customWidth="1"/>
    <col min="986" max="990" width="5" style="109" customWidth="1"/>
    <col min="991" max="998" width="7.7109375" style="109" customWidth="1"/>
    <col min="999" max="1002" width="8.85546875" style="109" customWidth="1"/>
    <col min="1003" max="1004" width="8.85546875" style="109" hidden="1" customWidth="1"/>
    <col min="1005" max="1018" width="8.85546875" style="109"/>
    <col min="1019" max="1022" width="8.85546875" style="109" hidden="1" customWidth="1"/>
    <col min="1023" max="1024" width="8.85546875" style="109"/>
    <col min="1025" max="1025" width="8.85546875" style="109" hidden="1" customWidth="1"/>
    <col min="1026" max="1026" width="8.85546875" style="109"/>
    <col min="1027" max="1027" width="8.85546875" style="109" hidden="1" customWidth="1"/>
    <col min="1028" max="1236" width="8.85546875" style="109"/>
    <col min="1237" max="1237" width="4.85546875" style="109" customWidth="1"/>
    <col min="1238" max="1238" width="8" style="109" customWidth="1"/>
    <col min="1239" max="1239" width="18" style="109" customWidth="1"/>
    <col min="1240" max="1241" width="5.28515625" style="109" customWidth="1"/>
    <col min="1242" max="1246" width="5" style="109" customWidth="1"/>
    <col min="1247" max="1254" width="7.7109375" style="109" customWidth="1"/>
    <col min="1255" max="1258" width="8.85546875" style="109" customWidth="1"/>
    <col min="1259" max="1260" width="8.85546875" style="109" hidden="1" customWidth="1"/>
    <col min="1261" max="1274" width="8.85546875" style="109"/>
    <col min="1275" max="1278" width="8.85546875" style="109" hidden="1" customWidth="1"/>
    <col min="1279" max="1280" width="8.85546875" style="109"/>
    <col min="1281" max="1281" width="8.85546875" style="109" hidden="1" customWidth="1"/>
    <col min="1282" max="1282" width="8.85546875" style="109"/>
    <col min="1283" max="1283" width="8.85546875" style="109" hidden="1" customWidth="1"/>
    <col min="1284" max="1492" width="8.85546875" style="109"/>
    <col min="1493" max="1493" width="4.85546875" style="109" customWidth="1"/>
    <col min="1494" max="1494" width="8" style="109" customWidth="1"/>
    <col min="1495" max="1495" width="18" style="109" customWidth="1"/>
    <col min="1496" max="1497" width="5.28515625" style="109" customWidth="1"/>
    <col min="1498" max="1502" width="5" style="109" customWidth="1"/>
    <col min="1503" max="1510" width="7.7109375" style="109" customWidth="1"/>
    <col min="1511" max="1514" width="8.85546875" style="109" customWidth="1"/>
    <col min="1515" max="1516" width="8.85546875" style="109" hidden="1" customWidth="1"/>
    <col min="1517" max="1530" width="8.85546875" style="109"/>
    <col min="1531" max="1534" width="8.85546875" style="109" hidden="1" customWidth="1"/>
    <col min="1535" max="1536" width="8.85546875" style="109"/>
    <col min="1537" max="1537" width="8.85546875" style="109" hidden="1" customWidth="1"/>
    <col min="1538" max="1538" width="8.85546875" style="109"/>
    <col min="1539" max="1539" width="8.85546875" style="109" hidden="1" customWidth="1"/>
    <col min="1540" max="1748" width="8.85546875" style="109"/>
    <col min="1749" max="1749" width="4.85546875" style="109" customWidth="1"/>
    <col min="1750" max="1750" width="8" style="109" customWidth="1"/>
    <col min="1751" max="1751" width="18" style="109" customWidth="1"/>
    <col min="1752" max="1753" width="5.28515625" style="109" customWidth="1"/>
    <col min="1754" max="1758" width="5" style="109" customWidth="1"/>
    <col min="1759" max="1766" width="7.7109375" style="109" customWidth="1"/>
    <col min="1767" max="1770" width="8.85546875" style="109" customWidth="1"/>
    <col min="1771" max="1772" width="8.85546875" style="109" hidden="1" customWidth="1"/>
    <col min="1773" max="1786" width="8.85546875" style="109"/>
    <col min="1787" max="1790" width="8.85546875" style="109" hidden="1" customWidth="1"/>
    <col min="1791" max="1792" width="8.85546875" style="109"/>
    <col min="1793" max="1793" width="8.85546875" style="109" hidden="1" customWidth="1"/>
    <col min="1794" max="1794" width="8.85546875" style="109"/>
    <col min="1795" max="1795" width="8.85546875" style="109" hidden="1" customWidth="1"/>
    <col min="1796" max="2004" width="8.85546875" style="109"/>
    <col min="2005" max="2005" width="4.85546875" style="109" customWidth="1"/>
    <col min="2006" max="2006" width="8" style="109" customWidth="1"/>
    <col min="2007" max="2007" width="18" style="109" customWidth="1"/>
    <col min="2008" max="2009" width="5.28515625" style="109" customWidth="1"/>
    <col min="2010" max="2014" width="5" style="109" customWidth="1"/>
    <col min="2015" max="2022" width="7.7109375" style="109" customWidth="1"/>
    <col min="2023" max="2026" width="8.85546875" style="109" customWidth="1"/>
    <col min="2027" max="2028" width="8.85546875" style="109" hidden="1" customWidth="1"/>
    <col min="2029" max="2042" width="8.85546875" style="109"/>
    <col min="2043" max="2046" width="8.85546875" style="109" hidden="1" customWidth="1"/>
    <col min="2047" max="2048" width="8.85546875" style="109"/>
    <col min="2049" max="2049" width="8.85546875" style="109" hidden="1" customWidth="1"/>
    <col min="2050" max="2050" width="8.85546875" style="109"/>
    <col min="2051" max="2051" width="8.85546875" style="109" hidden="1" customWidth="1"/>
    <col min="2052" max="2260" width="8.85546875" style="109"/>
    <col min="2261" max="2261" width="4.85546875" style="109" customWidth="1"/>
    <col min="2262" max="2262" width="8" style="109" customWidth="1"/>
    <col min="2263" max="2263" width="18" style="109" customWidth="1"/>
    <col min="2264" max="2265" width="5.28515625" style="109" customWidth="1"/>
    <col min="2266" max="2270" width="5" style="109" customWidth="1"/>
    <col min="2271" max="2278" width="7.7109375" style="109" customWidth="1"/>
    <col min="2279" max="2282" width="8.85546875" style="109" customWidth="1"/>
    <col min="2283" max="2284" width="8.85546875" style="109" hidden="1" customWidth="1"/>
    <col min="2285" max="2298" width="8.85546875" style="109"/>
    <col min="2299" max="2302" width="8.85546875" style="109" hidden="1" customWidth="1"/>
    <col min="2303" max="2304" width="8.85546875" style="109"/>
    <col min="2305" max="2305" width="8.85546875" style="109" hidden="1" customWidth="1"/>
    <col min="2306" max="2306" width="8.85546875" style="109"/>
    <col min="2307" max="2307" width="8.85546875" style="109" hidden="1" customWidth="1"/>
    <col min="2308" max="2516" width="8.85546875" style="109"/>
    <col min="2517" max="2517" width="4.85546875" style="109" customWidth="1"/>
    <col min="2518" max="2518" width="8" style="109" customWidth="1"/>
    <col min="2519" max="2519" width="18" style="109" customWidth="1"/>
    <col min="2520" max="2521" width="5.28515625" style="109" customWidth="1"/>
    <col min="2522" max="2526" width="5" style="109" customWidth="1"/>
    <col min="2527" max="2534" width="7.7109375" style="109" customWidth="1"/>
    <col min="2535" max="2538" width="8.85546875" style="109" customWidth="1"/>
    <col min="2539" max="2540" width="8.85546875" style="109" hidden="1" customWidth="1"/>
    <col min="2541" max="2554" width="8.85546875" style="109"/>
    <col min="2555" max="2558" width="8.85546875" style="109" hidden="1" customWidth="1"/>
    <col min="2559" max="2560" width="8.85546875" style="109"/>
    <col min="2561" max="2561" width="8.85546875" style="109" hidden="1" customWidth="1"/>
    <col min="2562" max="2562" width="8.85546875" style="109"/>
    <col min="2563" max="2563" width="8.85546875" style="109" hidden="1" customWidth="1"/>
    <col min="2564" max="2772" width="8.85546875" style="109"/>
    <col min="2773" max="2773" width="4.85546875" style="109" customWidth="1"/>
    <col min="2774" max="2774" width="8" style="109" customWidth="1"/>
    <col min="2775" max="2775" width="18" style="109" customWidth="1"/>
    <col min="2776" max="2777" width="5.28515625" style="109" customWidth="1"/>
    <col min="2778" max="2782" width="5" style="109" customWidth="1"/>
    <col min="2783" max="2790" width="7.7109375" style="109" customWidth="1"/>
    <col min="2791" max="2794" width="8.85546875" style="109" customWidth="1"/>
    <col min="2795" max="2796" width="8.85546875" style="109" hidden="1" customWidth="1"/>
    <col min="2797" max="2810" width="8.85546875" style="109"/>
    <col min="2811" max="2814" width="8.85546875" style="109" hidden="1" customWidth="1"/>
    <col min="2815" max="2816" width="8.85546875" style="109"/>
    <col min="2817" max="2817" width="8.85546875" style="109" hidden="1" customWidth="1"/>
    <col min="2818" max="2818" width="8.85546875" style="109"/>
    <col min="2819" max="2819" width="8.85546875" style="109" hidden="1" customWidth="1"/>
    <col min="2820" max="3028" width="8.85546875" style="109"/>
    <col min="3029" max="3029" width="4.85546875" style="109" customWidth="1"/>
    <col min="3030" max="3030" width="8" style="109" customWidth="1"/>
    <col min="3031" max="3031" width="18" style="109" customWidth="1"/>
    <col min="3032" max="3033" width="5.28515625" style="109" customWidth="1"/>
    <col min="3034" max="3038" width="5" style="109" customWidth="1"/>
    <col min="3039" max="3046" width="7.7109375" style="109" customWidth="1"/>
    <col min="3047" max="3050" width="8.85546875" style="109" customWidth="1"/>
    <col min="3051" max="3052" width="8.85546875" style="109" hidden="1" customWidth="1"/>
    <col min="3053" max="3066" width="8.85546875" style="109"/>
    <col min="3067" max="3070" width="8.85546875" style="109" hidden="1" customWidth="1"/>
    <col min="3071" max="3072" width="8.85546875" style="109"/>
    <col min="3073" max="3073" width="8.85546875" style="109" hidden="1" customWidth="1"/>
    <col min="3074" max="3074" width="8.85546875" style="109"/>
    <col min="3075" max="3075" width="8.85546875" style="109" hidden="1" customWidth="1"/>
    <col min="3076" max="3284" width="8.85546875" style="109"/>
    <col min="3285" max="3285" width="4.85546875" style="109" customWidth="1"/>
    <col min="3286" max="3286" width="8" style="109" customWidth="1"/>
    <col min="3287" max="3287" width="18" style="109" customWidth="1"/>
    <col min="3288" max="3289" width="5.28515625" style="109" customWidth="1"/>
    <col min="3290" max="3294" width="5" style="109" customWidth="1"/>
    <col min="3295" max="3302" width="7.7109375" style="109" customWidth="1"/>
    <col min="3303" max="3306" width="8.85546875" style="109" customWidth="1"/>
    <col min="3307" max="3308" width="8.85546875" style="109" hidden="1" customWidth="1"/>
    <col min="3309" max="3322" width="8.85546875" style="109"/>
    <col min="3323" max="3326" width="8.85546875" style="109" hidden="1" customWidth="1"/>
    <col min="3327" max="3328" width="8.85546875" style="109"/>
    <col min="3329" max="3329" width="8.85546875" style="109" hidden="1" customWidth="1"/>
    <col min="3330" max="3330" width="8.85546875" style="109"/>
    <col min="3331" max="3331" width="8.85546875" style="109" hidden="1" customWidth="1"/>
    <col min="3332" max="3540" width="8.85546875" style="109"/>
    <col min="3541" max="3541" width="4.85546875" style="109" customWidth="1"/>
    <col min="3542" max="3542" width="8" style="109" customWidth="1"/>
    <col min="3543" max="3543" width="18" style="109" customWidth="1"/>
    <col min="3544" max="3545" width="5.28515625" style="109" customWidth="1"/>
    <col min="3546" max="3550" width="5" style="109" customWidth="1"/>
    <col min="3551" max="3558" width="7.7109375" style="109" customWidth="1"/>
    <col min="3559" max="3562" width="8.85546875" style="109" customWidth="1"/>
    <col min="3563" max="3564" width="8.85546875" style="109" hidden="1" customWidth="1"/>
    <col min="3565" max="3578" width="8.85546875" style="109"/>
    <col min="3579" max="3582" width="8.85546875" style="109" hidden="1" customWidth="1"/>
    <col min="3583" max="3584" width="8.85546875" style="109"/>
    <col min="3585" max="3585" width="8.85546875" style="109" hidden="1" customWidth="1"/>
    <col min="3586" max="3586" width="8.85546875" style="109"/>
    <col min="3587" max="3587" width="8.85546875" style="109" hidden="1" customWidth="1"/>
    <col min="3588" max="3796" width="8.85546875" style="109"/>
    <col min="3797" max="3797" width="4.85546875" style="109" customWidth="1"/>
    <col min="3798" max="3798" width="8" style="109" customWidth="1"/>
    <col min="3799" max="3799" width="18" style="109" customWidth="1"/>
    <col min="3800" max="3801" width="5.28515625" style="109" customWidth="1"/>
    <col min="3802" max="3806" width="5" style="109" customWidth="1"/>
    <col min="3807" max="3814" width="7.7109375" style="109" customWidth="1"/>
    <col min="3815" max="3818" width="8.85546875" style="109" customWidth="1"/>
    <col min="3819" max="3820" width="8.85546875" style="109" hidden="1" customWidth="1"/>
    <col min="3821" max="3834" width="8.85546875" style="109"/>
    <col min="3835" max="3838" width="8.85546875" style="109" hidden="1" customWidth="1"/>
    <col min="3839" max="3840" width="8.85546875" style="109"/>
    <col min="3841" max="3841" width="8.85546875" style="109" hidden="1" customWidth="1"/>
    <col min="3842" max="3842" width="8.85546875" style="109"/>
    <col min="3843" max="3843" width="8.85546875" style="109" hidden="1" customWidth="1"/>
    <col min="3844" max="4052" width="8.85546875" style="109"/>
    <col min="4053" max="4053" width="4.85546875" style="109" customWidth="1"/>
    <col min="4054" max="4054" width="8" style="109" customWidth="1"/>
    <col min="4055" max="4055" width="18" style="109" customWidth="1"/>
    <col min="4056" max="4057" width="5.28515625" style="109" customWidth="1"/>
    <col min="4058" max="4062" width="5" style="109" customWidth="1"/>
    <col min="4063" max="4070" width="7.7109375" style="109" customWidth="1"/>
    <col min="4071" max="4074" width="8.85546875" style="109" customWidth="1"/>
    <col min="4075" max="4076" width="8.85546875" style="109" hidden="1" customWidth="1"/>
    <col min="4077" max="4090" width="8.85546875" style="109"/>
    <col min="4091" max="4094" width="8.85546875" style="109" hidden="1" customWidth="1"/>
    <col min="4095" max="4096" width="8.85546875" style="109"/>
    <col min="4097" max="4097" width="8.85546875" style="109" hidden="1" customWidth="1"/>
    <col min="4098" max="4098" width="8.85546875" style="109"/>
    <col min="4099" max="4099" width="8.85546875" style="109" hidden="1" customWidth="1"/>
    <col min="4100" max="4308" width="8.85546875" style="109"/>
    <col min="4309" max="4309" width="4.85546875" style="109" customWidth="1"/>
    <col min="4310" max="4310" width="8" style="109" customWidth="1"/>
    <col min="4311" max="4311" width="18" style="109" customWidth="1"/>
    <col min="4312" max="4313" width="5.28515625" style="109" customWidth="1"/>
    <col min="4314" max="4318" width="5" style="109" customWidth="1"/>
    <col min="4319" max="4326" width="7.7109375" style="109" customWidth="1"/>
    <col min="4327" max="4330" width="8.85546875" style="109" customWidth="1"/>
    <col min="4331" max="4332" width="8.85546875" style="109" hidden="1" customWidth="1"/>
    <col min="4333" max="4346" width="8.85546875" style="109"/>
    <col min="4347" max="4350" width="8.85546875" style="109" hidden="1" customWidth="1"/>
    <col min="4351" max="4352" width="8.85546875" style="109"/>
    <col min="4353" max="4353" width="8.85546875" style="109" hidden="1" customWidth="1"/>
    <col min="4354" max="4354" width="8.85546875" style="109"/>
    <col min="4355" max="4355" width="8.85546875" style="109" hidden="1" customWidth="1"/>
    <col min="4356" max="4564" width="8.85546875" style="109"/>
    <col min="4565" max="4565" width="4.85546875" style="109" customWidth="1"/>
    <col min="4566" max="4566" width="8" style="109" customWidth="1"/>
    <col min="4567" max="4567" width="18" style="109" customWidth="1"/>
    <col min="4568" max="4569" width="5.28515625" style="109" customWidth="1"/>
    <col min="4570" max="4574" width="5" style="109" customWidth="1"/>
    <col min="4575" max="4582" width="7.7109375" style="109" customWidth="1"/>
    <col min="4583" max="4586" width="8.85546875" style="109" customWidth="1"/>
    <col min="4587" max="4588" width="8.85546875" style="109" hidden="1" customWidth="1"/>
    <col min="4589" max="4602" width="8.85546875" style="109"/>
    <col min="4603" max="4606" width="8.85546875" style="109" hidden="1" customWidth="1"/>
    <col min="4607" max="4608" width="8.85546875" style="109"/>
    <col min="4609" max="4609" width="8.85546875" style="109" hidden="1" customWidth="1"/>
    <col min="4610" max="4610" width="8.85546875" style="109"/>
    <col min="4611" max="4611" width="8.85546875" style="109" hidden="1" customWidth="1"/>
    <col min="4612" max="4820" width="8.85546875" style="109"/>
    <col min="4821" max="4821" width="4.85546875" style="109" customWidth="1"/>
    <col min="4822" max="4822" width="8" style="109" customWidth="1"/>
    <col min="4823" max="4823" width="18" style="109" customWidth="1"/>
    <col min="4824" max="4825" width="5.28515625" style="109" customWidth="1"/>
    <col min="4826" max="4830" width="5" style="109" customWidth="1"/>
    <col min="4831" max="4838" width="7.7109375" style="109" customWidth="1"/>
    <col min="4839" max="4842" width="8.85546875" style="109" customWidth="1"/>
    <col min="4843" max="4844" width="8.85546875" style="109" hidden="1" customWidth="1"/>
    <col min="4845" max="4858" width="8.85546875" style="109"/>
    <col min="4859" max="4862" width="8.85546875" style="109" hidden="1" customWidth="1"/>
    <col min="4863" max="4864" width="8.85546875" style="109"/>
    <col min="4865" max="4865" width="8.85546875" style="109" hidden="1" customWidth="1"/>
    <col min="4866" max="4866" width="8.85546875" style="109"/>
    <col min="4867" max="4867" width="8.85546875" style="109" hidden="1" customWidth="1"/>
    <col min="4868" max="5076" width="8.85546875" style="109"/>
    <col min="5077" max="5077" width="4.85546875" style="109" customWidth="1"/>
    <col min="5078" max="5078" width="8" style="109" customWidth="1"/>
    <col min="5079" max="5079" width="18" style="109" customWidth="1"/>
    <col min="5080" max="5081" width="5.28515625" style="109" customWidth="1"/>
    <col min="5082" max="5086" width="5" style="109" customWidth="1"/>
    <col min="5087" max="5094" width="7.7109375" style="109" customWidth="1"/>
    <col min="5095" max="5098" width="8.85546875" style="109" customWidth="1"/>
    <col min="5099" max="5100" width="8.85546875" style="109" hidden="1" customWidth="1"/>
    <col min="5101" max="5114" width="8.85546875" style="109"/>
    <col min="5115" max="5118" width="8.85546875" style="109" hidden="1" customWidth="1"/>
    <col min="5119" max="5120" width="8.85546875" style="109"/>
    <col min="5121" max="5121" width="8.85546875" style="109" hidden="1" customWidth="1"/>
    <col min="5122" max="5122" width="8.85546875" style="109"/>
    <col min="5123" max="5123" width="8.85546875" style="109" hidden="1" customWidth="1"/>
    <col min="5124" max="5332" width="8.85546875" style="109"/>
    <col min="5333" max="5333" width="4.85546875" style="109" customWidth="1"/>
    <col min="5334" max="5334" width="8" style="109" customWidth="1"/>
    <col min="5335" max="5335" width="18" style="109" customWidth="1"/>
    <col min="5336" max="5337" width="5.28515625" style="109" customWidth="1"/>
    <col min="5338" max="5342" width="5" style="109" customWidth="1"/>
    <col min="5343" max="5350" width="7.7109375" style="109" customWidth="1"/>
    <col min="5351" max="5354" width="8.85546875" style="109" customWidth="1"/>
    <col min="5355" max="5356" width="8.85546875" style="109" hidden="1" customWidth="1"/>
    <col min="5357" max="5370" width="8.85546875" style="109"/>
    <col min="5371" max="5374" width="8.85546875" style="109" hidden="1" customWidth="1"/>
    <col min="5375" max="5376" width="8.85546875" style="109"/>
    <col min="5377" max="5377" width="8.85546875" style="109" hidden="1" customWidth="1"/>
    <col min="5378" max="5378" width="8.85546875" style="109"/>
    <col min="5379" max="5379" width="8.85546875" style="109" hidden="1" customWidth="1"/>
    <col min="5380" max="5588" width="8.85546875" style="109"/>
    <col min="5589" max="5589" width="4.85546875" style="109" customWidth="1"/>
    <col min="5590" max="5590" width="8" style="109" customWidth="1"/>
    <col min="5591" max="5591" width="18" style="109" customWidth="1"/>
    <col min="5592" max="5593" width="5.28515625" style="109" customWidth="1"/>
    <col min="5594" max="5598" width="5" style="109" customWidth="1"/>
    <col min="5599" max="5606" width="7.7109375" style="109" customWidth="1"/>
    <col min="5607" max="5610" width="8.85546875" style="109" customWidth="1"/>
    <col min="5611" max="5612" width="8.85546875" style="109" hidden="1" customWidth="1"/>
    <col min="5613" max="5626" width="8.85546875" style="109"/>
    <col min="5627" max="5630" width="8.85546875" style="109" hidden="1" customWidth="1"/>
    <col min="5631" max="5632" width="8.85546875" style="109"/>
    <col min="5633" max="5633" width="8.85546875" style="109" hidden="1" customWidth="1"/>
    <col min="5634" max="5634" width="8.85546875" style="109"/>
    <col min="5635" max="5635" width="8.85546875" style="109" hidden="1" customWidth="1"/>
    <col min="5636" max="5844" width="8.85546875" style="109"/>
    <col min="5845" max="5845" width="4.85546875" style="109" customWidth="1"/>
    <col min="5846" max="5846" width="8" style="109" customWidth="1"/>
    <col min="5847" max="5847" width="18" style="109" customWidth="1"/>
    <col min="5848" max="5849" width="5.28515625" style="109" customWidth="1"/>
    <col min="5850" max="5854" width="5" style="109" customWidth="1"/>
    <col min="5855" max="5862" width="7.7109375" style="109" customWidth="1"/>
    <col min="5863" max="5866" width="8.85546875" style="109" customWidth="1"/>
    <col min="5867" max="5868" width="8.85546875" style="109" hidden="1" customWidth="1"/>
    <col min="5869" max="5882" width="8.85546875" style="109"/>
    <col min="5883" max="5886" width="8.85546875" style="109" hidden="1" customWidth="1"/>
    <col min="5887" max="5888" width="8.85546875" style="109"/>
    <col min="5889" max="5889" width="8.85546875" style="109" hidden="1" customWidth="1"/>
    <col min="5890" max="5890" width="8.85546875" style="109"/>
    <col min="5891" max="5891" width="8.85546875" style="109" hidden="1" customWidth="1"/>
    <col min="5892" max="6100" width="8.85546875" style="109"/>
    <col min="6101" max="6101" width="4.85546875" style="109" customWidth="1"/>
    <col min="6102" max="6102" width="8" style="109" customWidth="1"/>
    <col min="6103" max="6103" width="18" style="109" customWidth="1"/>
    <col min="6104" max="6105" width="5.28515625" style="109" customWidth="1"/>
    <col min="6106" max="6110" width="5" style="109" customWidth="1"/>
    <col min="6111" max="6118" width="7.7109375" style="109" customWidth="1"/>
    <col min="6119" max="6122" width="8.85546875" style="109" customWidth="1"/>
    <col min="6123" max="6124" width="8.85546875" style="109" hidden="1" customWidth="1"/>
    <col min="6125" max="6138" width="8.85546875" style="109"/>
    <col min="6139" max="6142" width="8.85546875" style="109" hidden="1" customWidth="1"/>
    <col min="6143" max="6144" width="8.85546875" style="109"/>
    <col min="6145" max="6145" width="8.85546875" style="109" hidden="1" customWidth="1"/>
    <col min="6146" max="6146" width="8.85546875" style="109"/>
    <col min="6147" max="6147" width="8.85546875" style="109" hidden="1" customWidth="1"/>
    <col min="6148" max="6356" width="8.85546875" style="109"/>
    <col min="6357" max="6357" width="4.85546875" style="109" customWidth="1"/>
    <col min="6358" max="6358" width="8" style="109" customWidth="1"/>
    <col min="6359" max="6359" width="18" style="109" customWidth="1"/>
    <col min="6360" max="6361" width="5.28515625" style="109" customWidth="1"/>
    <col min="6362" max="6366" width="5" style="109" customWidth="1"/>
    <col min="6367" max="6374" width="7.7109375" style="109" customWidth="1"/>
    <col min="6375" max="6378" width="8.85546875" style="109" customWidth="1"/>
    <col min="6379" max="6380" width="8.85546875" style="109" hidden="1" customWidth="1"/>
    <col min="6381" max="6394" width="8.85546875" style="109"/>
    <col min="6395" max="6398" width="8.85546875" style="109" hidden="1" customWidth="1"/>
    <col min="6399" max="6400" width="8.85546875" style="109"/>
    <col min="6401" max="6401" width="8.85546875" style="109" hidden="1" customWidth="1"/>
    <col min="6402" max="6402" width="8.85546875" style="109"/>
    <col min="6403" max="6403" width="8.85546875" style="109" hidden="1" customWidth="1"/>
    <col min="6404" max="6612" width="8.85546875" style="109"/>
    <col min="6613" max="6613" width="4.85546875" style="109" customWidth="1"/>
    <col min="6614" max="6614" width="8" style="109" customWidth="1"/>
    <col min="6615" max="6615" width="18" style="109" customWidth="1"/>
    <col min="6616" max="6617" width="5.28515625" style="109" customWidth="1"/>
    <col min="6618" max="6622" width="5" style="109" customWidth="1"/>
    <col min="6623" max="6630" width="7.7109375" style="109" customWidth="1"/>
    <col min="6631" max="6634" width="8.85546875" style="109" customWidth="1"/>
    <col min="6635" max="6636" width="8.85546875" style="109" hidden="1" customWidth="1"/>
    <col min="6637" max="6650" width="8.85546875" style="109"/>
    <col min="6651" max="6654" width="8.85546875" style="109" hidden="1" customWidth="1"/>
    <col min="6655" max="6656" width="8.85546875" style="109"/>
    <col min="6657" max="6657" width="8.85546875" style="109" hidden="1" customWidth="1"/>
    <col min="6658" max="6658" width="8.85546875" style="109"/>
    <col min="6659" max="6659" width="8.85546875" style="109" hidden="1" customWidth="1"/>
    <col min="6660" max="6868" width="8.85546875" style="109"/>
    <col min="6869" max="6869" width="4.85546875" style="109" customWidth="1"/>
    <col min="6870" max="6870" width="8" style="109" customWidth="1"/>
    <col min="6871" max="6871" width="18" style="109" customWidth="1"/>
    <col min="6872" max="6873" width="5.28515625" style="109" customWidth="1"/>
    <col min="6874" max="6878" width="5" style="109" customWidth="1"/>
    <col min="6879" max="6886" width="7.7109375" style="109" customWidth="1"/>
    <col min="6887" max="6890" width="8.85546875" style="109" customWidth="1"/>
    <col min="6891" max="6892" width="8.85546875" style="109" hidden="1" customWidth="1"/>
    <col min="6893" max="6906" width="8.85546875" style="109"/>
    <col min="6907" max="6910" width="8.85546875" style="109" hidden="1" customWidth="1"/>
    <col min="6911" max="6912" width="8.85546875" style="109"/>
    <col min="6913" max="6913" width="8.85546875" style="109" hidden="1" customWidth="1"/>
    <col min="6914" max="6914" width="8.85546875" style="109"/>
    <col min="6915" max="6915" width="8.85546875" style="109" hidden="1" customWidth="1"/>
    <col min="6916" max="7124" width="8.85546875" style="109"/>
    <col min="7125" max="7125" width="4.85546875" style="109" customWidth="1"/>
    <col min="7126" max="7126" width="8" style="109" customWidth="1"/>
    <col min="7127" max="7127" width="18" style="109" customWidth="1"/>
    <col min="7128" max="7129" width="5.28515625" style="109" customWidth="1"/>
    <col min="7130" max="7134" width="5" style="109" customWidth="1"/>
    <col min="7135" max="7142" width="7.7109375" style="109" customWidth="1"/>
    <col min="7143" max="7146" width="8.85546875" style="109" customWidth="1"/>
    <col min="7147" max="7148" width="8.85546875" style="109" hidden="1" customWidth="1"/>
    <col min="7149" max="7162" width="8.85546875" style="109"/>
    <col min="7163" max="7166" width="8.85546875" style="109" hidden="1" customWidth="1"/>
    <col min="7167" max="7168" width="8.85546875" style="109"/>
    <col min="7169" max="7169" width="8.85546875" style="109" hidden="1" customWidth="1"/>
    <col min="7170" max="7170" width="8.85546875" style="109"/>
    <col min="7171" max="7171" width="8.85546875" style="109" hidden="1" customWidth="1"/>
    <col min="7172" max="7380" width="8.85546875" style="109"/>
    <col min="7381" max="7381" width="4.85546875" style="109" customWidth="1"/>
    <col min="7382" max="7382" width="8" style="109" customWidth="1"/>
    <col min="7383" max="7383" width="18" style="109" customWidth="1"/>
    <col min="7384" max="7385" width="5.28515625" style="109" customWidth="1"/>
    <col min="7386" max="7390" width="5" style="109" customWidth="1"/>
    <col min="7391" max="7398" width="7.7109375" style="109" customWidth="1"/>
    <col min="7399" max="7402" width="8.85546875" style="109" customWidth="1"/>
    <col min="7403" max="7404" width="8.85546875" style="109" hidden="1" customWidth="1"/>
    <col min="7405" max="7418" width="8.85546875" style="109"/>
    <col min="7419" max="7422" width="8.85546875" style="109" hidden="1" customWidth="1"/>
    <col min="7423" max="7424" width="8.85546875" style="109"/>
    <col min="7425" max="7425" width="8.85546875" style="109" hidden="1" customWidth="1"/>
    <col min="7426" max="7426" width="8.85546875" style="109"/>
    <col min="7427" max="7427" width="8.85546875" style="109" hidden="1" customWidth="1"/>
    <col min="7428" max="7636" width="8.85546875" style="109"/>
    <col min="7637" max="7637" width="4.85546875" style="109" customWidth="1"/>
    <col min="7638" max="7638" width="8" style="109" customWidth="1"/>
    <col min="7639" max="7639" width="18" style="109" customWidth="1"/>
    <col min="7640" max="7641" width="5.28515625" style="109" customWidth="1"/>
    <col min="7642" max="7646" width="5" style="109" customWidth="1"/>
    <col min="7647" max="7654" width="7.7109375" style="109" customWidth="1"/>
    <col min="7655" max="7658" width="8.85546875" style="109" customWidth="1"/>
    <col min="7659" max="7660" width="8.85546875" style="109" hidden="1" customWidth="1"/>
    <col min="7661" max="7674" width="8.85546875" style="109"/>
    <col min="7675" max="7678" width="8.85546875" style="109" hidden="1" customWidth="1"/>
    <col min="7679" max="7680" width="8.85546875" style="109"/>
    <col min="7681" max="7681" width="8.85546875" style="109" hidden="1" customWidth="1"/>
    <col min="7682" max="7682" width="8.85546875" style="109"/>
    <col min="7683" max="7683" width="8.85546875" style="109" hidden="1" customWidth="1"/>
    <col min="7684" max="7892" width="8.85546875" style="109"/>
    <col min="7893" max="7893" width="4.85546875" style="109" customWidth="1"/>
    <col min="7894" max="7894" width="8" style="109" customWidth="1"/>
    <col min="7895" max="7895" width="18" style="109" customWidth="1"/>
    <col min="7896" max="7897" width="5.28515625" style="109" customWidth="1"/>
    <col min="7898" max="7902" width="5" style="109" customWidth="1"/>
    <col min="7903" max="7910" width="7.7109375" style="109" customWidth="1"/>
    <col min="7911" max="7914" width="8.85546875" style="109" customWidth="1"/>
    <col min="7915" max="7916" width="8.85546875" style="109" hidden="1" customWidth="1"/>
    <col min="7917" max="7930" width="8.85546875" style="109"/>
    <col min="7931" max="7934" width="8.85546875" style="109" hidden="1" customWidth="1"/>
    <col min="7935" max="7936" width="8.85546875" style="109"/>
    <col min="7937" max="7937" width="8.85546875" style="109" hidden="1" customWidth="1"/>
    <col min="7938" max="7938" width="8.85546875" style="109"/>
    <col min="7939" max="7939" width="8.85546875" style="109" hidden="1" customWidth="1"/>
    <col min="7940" max="8148" width="8.85546875" style="109"/>
    <col min="8149" max="8149" width="4.85546875" style="109" customWidth="1"/>
    <col min="8150" max="8150" width="8" style="109" customWidth="1"/>
    <col min="8151" max="8151" width="18" style="109" customWidth="1"/>
    <col min="8152" max="8153" width="5.28515625" style="109" customWidth="1"/>
    <col min="8154" max="8158" width="5" style="109" customWidth="1"/>
    <col min="8159" max="8166" width="7.7109375" style="109" customWidth="1"/>
    <col min="8167" max="8170" width="8.85546875" style="109" customWidth="1"/>
    <col min="8171" max="8172" width="8.85546875" style="109" hidden="1" customWidth="1"/>
    <col min="8173" max="8186" width="8.85546875" style="109"/>
    <col min="8187" max="8190" width="8.85546875" style="109" hidden="1" customWidth="1"/>
    <col min="8191" max="8192" width="8.85546875" style="109"/>
    <col min="8193" max="8193" width="8.85546875" style="109" hidden="1" customWidth="1"/>
    <col min="8194" max="8194" width="8.85546875" style="109"/>
    <col min="8195" max="8195" width="8.85546875" style="109" hidden="1" customWidth="1"/>
    <col min="8196" max="8404" width="8.85546875" style="109"/>
    <col min="8405" max="8405" width="4.85546875" style="109" customWidth="1"/>
    <col min="8406" max="8406" width="8" style="109" customWidth="1"/>
    <col min="8407" max="8407" width="18" style="109" customWidth="1"/>
    <col min="8408" max="8409" width="5.28515625" style="109" customWidth="1"/>
    <col min="8410" max="8414" width="5" style="109" customWidth="1"/>
    <col min="8415" max="8422" width="7.7109375" style="109" customWidth="1"/>
    <col min="8423" max="8426" width="8.85546875" style="109" customWidth="1"/>
    <col min="8427" max="8428" width="8.85546875" style="109" hidden="1" customWidth="1"/>
    <col min="8429" max="8442" width="8.85546875" style="109"/>
    <col min="8443" max="8446" width="8.85546875" style="109" hidden="1" customWidth="1"/>
    <col min="8447" max="8448" width="8.85546875" style="109"/>
    <col min="8449" max="8449" width="8.85546875" style="109" hidden="1" customWidth="1"/>
    <col min="8450" max="8450" width="8.85546875" style="109"/>
    <col min="8451" max="8451" width="8.85546875" style="109" hidden="1" customWidth="1"/>
    <col min="8452" max="8660" width="8.85546875" style="109"/>
    <col min="8661" max="8661" width="4.85546875" style="109" customWidth="1"/>
    <col min="8662" max="8662" width="8" style="109" customWidth="1"/>
    <col min="8663" max="8663" width="18" style="109" customWidth="1"/>
    <col min="8664" max="8665" width="5.28515625" style="109" customWidth="1"/>
    <col min="8666" max="8670" width="5" style="109" customWidth="1"/>
    <col min="8671" max="8678" width="7.7109375" style="109" customWidth="1"/>
    <col min="8679" max="8682" width="8.85546875" style="109" customWidth="1"/>
    <col min="8683" max="8684" width="8.85546875" style="109" hidden="1" customWidth="1"/>
    <col min="8685" max="8698" width="8.85546875" style="109"/>
    <col min="8699" max="8702" width="8.85546875" style="109" hidden="1" customWidth="1"/>
    <col min="8703" max="8704" width="8.85546875" style="109"/>
    <col min="8705" max="8705" width="8.85546875" style="109" hidden="1" customWidth="1"/>
    <col min="8706" max="8706" width="8.85546875" style="109"/>
    <col min="8707" max="8707" width="8.85546875" style="109" hidden="1" customWidth="1"/>
    <col min="8708" max="8916" width="8.85546875" style="109"/>
    <col min="8917" max="8917" width="4.85546875" style="109" customWidth="1"/>
    <col min="8918" max="8918" width="8" style="109" customWidth="1"/>
    <col min="8919" max="8919" width="18" style="109" customWidth="1"/>
    <col min="8920" max="8921" width="5.28515625" style="109" customWidth="1"/>
    <col min="8922" max="8926" width="5" style="109" customWidth="1"/>
    <col min="8927" max="8934" width="7.7109375" style="109" customWidth="1"/>
    <col min="8935" max="8938" width="8.85546875" style="109" customWidth="1"/>
    <col min="8939" max="8940" width="8.85546875" style="109" hidden="1" customWidth="1"/>
    <col min="8941" max="8954" width="8.85546875" style="109"/>
    <col min="8955" max="8958" width="8.85546875" style="109" hidden="1" customWidth="1"/>
    <col min="8959" max="8960" width="8.85546875" style="109"/>
    <col min="8961" max="8961" width="8.85546875" style="109" hidden="1" customWidth="1"/>
    <col min="8962" max="8962" width="8.85546875" style="109"/>
    <col min="8963" max="8963" width="8.85546875" style="109" hidden="1" customWidth="1"/>
    <col min="8964" max="9172" width="8.85546875" style="109"/>
    <col min="9173" max="9173" width="4.85546875" style="109" customWidth="1"/>
    <col min="9174" max="9174" width="8" style="109" customWidth="1"/>
    <col min="9175" max="9175" width="18" style="109" customWidth="1"/>
    <col min="9176" max="9177" width="5.28515625" style="109" customWidth="1"/>
    <col min="9178" max="9182" width="5" style="109" customWidth="1"/>
    <col min="9183" max="9190" width="7.7109375" style="109" customWidth="1"/>
    <col min="9191" max="9194" width="8.85546875" style="109" customWidth="1"/>
    <col min="9195" max="9196" width="8.85546875" style="109" hidden="1" customWidth="1"/>
    <col min="9197" max="9210" width="8.85546875" style="109"/>
    <col min="9211" max="9214" width="8.85546875" style="109" hidden="1" customWidth="1"/>
    <col min="9215" max="9216" width="8.85546875" style="109"/>
    <col min="9217" max="9217" width="8.85546875" style="109" hidden="1" customWidth="1"/>
    <col min="9218" max="9218" width="8.85546875" style="109"/>
    <col min="9219" max="9219" width="8.85546875" style="109" hidden="1" customWidth="1"/>
    <col min="9220" max="9428" width="8.85546875" style="109"/>
    <col min="9429" max="9429" width="4.85546875" style="109" customWidth="1"/>
    <col min="9430" max="9430" width="8" style="109" customWidth="1"/>
    <col min="9431" max="9431" width="18" style="109" customWidth="1"/>
    <col min="9432" max="9433" width="5.28515625" style="109" customWidth="1"/>
    <col min="9434" max="9438" width="5" style="109" customWidth="1"/>
    <col min="9439" max="9446" width="7.7109375" style="109" customWidth="1"/>
    <col min="9447" max="9450" width="8.85546875" style="109" customWidth="1"/>
    <col min="9451" max="9452" width="8.85546875" style="109" hidden="1" customWidth="1"/>
    <col min="9453" max="9466" width="8.85546875" style="109"/>
    <col min="9467" max="9470" width="8.85546875" style="109" hidden="1" customWidth="1"/>
    <col min="9471" max="9472" width="8.85546875" style="109"/>
    <col min="9473" max="9473" width="8.85546875" style="109" hidden="1" customWidth="1"/>
    <col min="9474" max="9474" width="8.85546875" style="109"/>
    <col min="9475" max="9475" width="8.85546875" style="109" hidden="1" customWidth="1"/>
    <col min="9476" max="9684" width="8.85546875" style="109"/>
    <col min="9685" max="9685" width="4.85546875" style="109" customWidth="1"/>
    <col min="9686" max="9686" width="8" style="109" customWidth="1"/>
    <col min="9687" max="9687" width="18" style="109" customWidth="1"/>
    <col min="9688" max="9689" width="5.28515625" style="109" customWidth="1"/>
    <col min="9690" max="9694" width="5" style="109" customWidth="1"/>
    <col min="9695" max="9702" width="7.7109375" style="109" customWidth="1"/>
    <col min="9703" max="9706" width="8.85546875" style="109" customWidth="1"/>
    <col min="9707" max="9708" width="8.85546875" style="109" hidden="1" customWidth="1"/>
    <col min="9709" max="9722" width="8.85546875" style="109"/>
    <col min="9723" max="9726" width="8.85546875" style="109" hidden="1" customWidth="1"/>
    <col min="9727" max="9728" width="8.85546875" style="109"/>
    <col min="9729" max="9729" width="8.85546875" style="109" hidden="1" customWidth="1"/>
    <col min="9730" max="9730" width="8.85546875" style="109"/>
    <col min="9731" max="9731" width="8.85546875" style="109" hidden="1" customWidth="1"/>
    <col min="9732" max="9940" width="8.85546875" style="109"/>
    <col min="9941" max="9941" width="4.85546875" style="109" customWidth="1"/>
    <col min="9942" max="9942" width="8" style="109" customWidth="1"/>
    <col min="9943" max="9943" width="18" style="109" customWidth="1"/>
    <col min="9944" max="9945" width="5.28515625" style="109" customWidth="1"/>
    <col min="9946" max="9950" width="5" style="109" customWidth="1"/>
    <col min="9951" max="9958" width="7.7109375" style="109" customWidth="1"/>
    <col min="9959" max="9962" width="8.85546875" style="109" customWidth="1"/>
    <col min="9963" max="9964" width="8.85546875" style="109" hidden="1" customWidth="1"/>
    <col min="9965" max="9978" width="8.85546875" style="109"/>
    <col min="9979" max="9982" width="8.85546875" style="109" hidden="1" customWidth="1"/>
    <col min="9983" max="9984" width="8.85546875" style="109"/>
    <col min="9985" max="9985" width="8.85546875" style="109" hidden="1" customWidth="1"/>
    <col min="9986" max="9986" width="8.85546875" style="109"/>
    <col min="9987" max="9987" width="8.85546875" style="109" hidden="1" customWidth="1"/>
    <col min="9988" max="10196" width="8.85546875" style="109"/>
    <col min="10197" max="10197" width="4.85546875" style="109" customWidth="1"/>
    <col min="10198" max="10198" width="8" style="109" customWidth="1"/>
    <col min="10199" max="10199" width="18" style="109" customWidth="1"/>
    <col min="10200" max="10201" width="5.28515625" style="109" customWidth="1"/>
    <col min="10202" max="10206" width="5" style="109" customWidth="1"/>
    <col min="10207" max="10214" width="7.7109375" style="109" customWidth="1"/>
    <col min="10215" max="10218" width="8.85546875" style="109" customWidth="1"/>
    <col min="10219" max="10220" width="8.85546875" style="109" hidden="1" customWidth="1"/>
    <col min="10221" max="10234" width="8.85546875" style="109"/>
    <col min="10235" max="10238" width="8.85546875" style="109" hidden="1" customWidth="1"/>
    <col min="10239" max="10240" width="8.85546875" style="109"/>
    <col min="10241" max="10241" width="8.85546875" style="109" hidden="1" customWidth="1"/>
    <col min="10242" max="10242" width="8.85546875" style="109"/>
    <col min="10243" max="10243" width="8.85546875" style="109" hidden="1" customWidth="1"/>
    <col min="10244" max="10452" width="8.85546875" style="109"/>
    <col min="10453" max="10453" width="4.85546875" style="109" customWidth="1"/>
    <col min="10454" max="10454" width="8" style="109" customWidth="1"/>
    <col min="10455" max="10455" width="18" style="109" customWidth="1"/>
    <col min="10456" max="10457" width="5.28515625" style="109" customWidth="1"/>
    <col min="10458" max="10462" width="5" style="109" customWidth="1"/>
    <col min="10463" max="10470" width="7.7109375" style="109" customWidth="1"/>
    <col min="10471" max="10474" width="8.85546875" style="109" customWidth="1"/>
    <col min="10475" max="10476" width="8.85546875" style="109" hidden="1" customWidth="1"/>
    <col min="10477" max="10490" width="8.85546875" style="109"/>
    <col min="10491" max="10494" width="8.85546875" style="109" hidden="1" customWidth="1"/>
    <col min="10495" max="10496" width="8.85546875" style="109"/>
    <col min="10497" max="10497" width="8.85546875" style="109" hidden="1" customWidth="1"/>
    <col min="10498" max="10498" width="8.85546875" style="109"/>
    <col min="10499" max="10499" width="8.85546875" style="109" hidden="1" customWidth="1"/>
    <col min="10500" max="10708" width="8.85546875" style="109"/>
    <col min="10709" max="10709" width="4.85546875" style="109" customWidth="1"/>
    <col min="10710" max="10710" width="8" style="109" customWidth="1"/>
    <col min="10711" max="10711" width="18" style="109" customWidth="1"/>
    <col min="10712" max="10713" width="5.28515625" style="109" customWidth="1"/>
    <col min="10714" max="10718" width="5" style="109" customWidth="1"/>
    <col min="10719" max="10726" width="7.7109375" style="109" customWidth="1"/>
    <col min="10727" max="10730" width="8.85546875" style="109" customWidth="1"/>
    <col min="10731" max="10732" width="8.85546875" style="109" hidden="1" customWidth="1"/>
    <col min="10733" max="10746" width="8.85546875" style="109"/>
    <col min="10747" max="10750" width="8.85546875" style="109" hidden="1" customWidth="1"/>
    <col min="10751" max="10752" width="8.85546875" style="109"/>
    <col min="10753" max="10753" width="8.85546875" style="109" hidden="1" customWidth="1"/>
    <col min="10754" max="10754" width="8.85546875" style="109"/>
    <col min="10755" max="10755" width="8.85546875" style="109" hidden="1" customWidth="1"/>
    <col min="10756" max="10964" width="8.85546875" style="109"/>
    <col min="10965" max="10965" width="4.85546875" style="109" customWidth="1"/>
    <col min="10966" max="10966" width="8" style="109" customWidth="1"/>
    <col min="10967" max="10967" width="18" style="109" customWidth="1"/>
    <col min="10968" max="10969" width="5.28515625" style="109" customWidth="1"/>
    <col min="10970" max="10974" width="5" style="109" customWidth="1"/>
    <col min="10975" max="10982" width="7.7109375" style="109" customWidth="1"/>
    <col min="10983" max="10986" width="8.85546875" style="109" customWidth="1"/>
    <col min="10987" max="10988" width="8.85546875" style="109" hidden="1" customWidth="1"/>
    <col min="10989" max="11002" width="8.85546875" style="109"/>
    <col min="11003" max="11006" width="8.85546875" style="109" hidden="1" customWidth="1"/>
    <col min="11007" max="11008" width="8.85546875" style="109"/>
    <col min="11009" max="11009" width="8.85546875" style="109" hidden="1" customWidth="1"/>
    <col min="11010" max="11010" width="8.85546875" style="109"/>
    <col min="11011" max="11011" width="8.85546875" style="109" hidden="1" customWidth="1"/>
    <col min="11012" max="11220" width="8.85546875" style="109"/>
    <col min="11221" max="11221" width="4.85546875" style="109" customWidth="1"/>
    <col min="11222" max="11222" width="8" style="109" customWidth="1"/>
    <col min="11223" max="11223" width="18" style="109" customWidth="1"/>
    <col min="11224" max="11225" width="5.28515625" style="109" customWidth="1"/>
    <col min="11226" max="11230" width="5" style="109" customWidth="1"/>
    <col min="11231" max="11238" width="7.7109375" style="109" customWidth="1"/>
    <col min="11239" max="11242" width="8.85546875" style="109" customWidth="1"/>
    <col min="11243" max="11244" width="8.85546875" style="109" hidden="1" customWidth="1"/>
    <col min="11245" max="11258" width="8.85546875" style="109"/>
    <col min="11259" max="11262" width="8.85546875" style="109" hidden="1" customWidth="1"/>
    <col min="11263" max="11264" width="8.85546875" style="109"/>
    <col min="11265" max="11265" width="8.85546875" style="109" hidden="1" customWidth="1"/>
    <col min="11266" max="11266" width="8.85546875" style="109"/>
    <col min="11267" max="11267" width="8.85546875" style="109" hidden="1" customWidth="1"/>
    <col min="11268" max="11476" width="8.85546875" style="109"/>
    <col min="11477" max="11477" width="4.85546875" style="109" customWidth="1"/>
    <col min="11478" max="11478" width="8" style="109" customWidth="1"/>
    <col min="11479" max="11479" width="18" style="109" customWidth="1"/>
    <col min="11480" max="11481" width="5.28515625" style="109" customWidth="1"/>
    <col min="11482" max="11486" width="5" style="109" customWidth="1"/>
    <col min="11487" max="11494" width="7.7109375" style="109" customWidth="1"/>
    <col min="11495" max="11498" width="8.85546875" style="109" customWidth="1"/>
    <col min="11499" max="11500" width="8.85546875" style="109" hidden="1" customWidth="1"/>
    <col min="11501" max="11514" width="8.85546875" style="109"/>
    <col min="11515" max="11518" width="8.85546875" style="109" hidden="1" customWidth="1"/>
    <col min="11519" max="11520" width="8.85546875" style="109"/>
    <col min="11521" max="11521" width="8.85546875" style="109" hidden="1" customWidth="1"/>
    <col min="11522" max="11522" width="8.85546875" style="109"/>
    <col min="11523" max="11523" width="8.85546875" style="109" hidden="1" customWidth="1"/>
    <col min="11524" max="11732" width="8.85546875" style="109"/>
    <col min="11733" max="11733" width="4.85546875" style="109" customWidth="1"/>
    <col min="11734" max="11734" width="8" style="109" customWidth="1"/>
    <col min="11735" max="11735" width="18" style="109" customWidth="1"/>
    <col min="11736" max="11737" width="5.28515625" style="109" customWidth="1"/>
    <col min="11738" max="11742" width="5" style="109" customWidth="1"/>
    <col min="11743" max="11750" width="7.7109375" style="109" customWidth="1"/>
    <col min="11751" max="11754" width="8.85546875" style="109" customWidth="1"/>
    <col min="11755" max="11756" width="8.85546875" style="109" hidden="1" customWidth="1"/>
    <col min="11757" max="11770" width="8.85546875" style="109"/>
    <col min="11771" max="11774" width="8.85546875" style="109" hidden="1" customWidth="1"/>
    <col min="11775" max="11776" width="8.85546875" style="109"/>
    <col min="11777" max="11777" width="8.85546875" style="109" hidden="1" customWidth="1"/>
    <col min="11778" max="11778" width="8.85546875" style="109"/>
    <col min="11779" max="11779" width="8.85546875" style="109" hidden="1" customWidth="1"/>
    <col min="11780" max="11988" width="8.85546875" style="109"/>
    <col min="11989" max="11989" width="4.85546875" style="109" customWidth="1"/>
    <col min="11990" max="11990" width="8" style="109" customWidth="1"/>
    <col min="11991" max="11991" width="18" style="109" customWidth="1"/>
    <col min="11992" max="11993" width="5.28515625" style="109" customWidth="1"/>
    <col min="11994" max="11998" width="5" style="109" customWidth="1"/>
    <col min="11999" max="12006" width="7.7109375" style="109" customWidth="1"/>
    <col min="12007" max="12010" width="8.85546875" style="109" customWidth="1"/>
    <col min="12011" max="12012" width="8.85546875" style="109" hidden="1" customWidth="1"/>
    <col min="12013" max="12026" width="8.85546875" style="109"/>
    <col min="12027" max="12030" width="8.85546875" style="109" hidden="1" customWidth="1"/>
    <col min="12031" max="12032" width="8.85546875" style="109"/>
    <col min="12033" max="12033" width="8.85546875" style="109" hidden="1" customWidth="1"/>
    <col min="12034" max="12034" width="8.85546875" style="109"/>
    <col min="12035" max="12035" width="8.85546875" style="109" hidden="1" customWidth="1"/>
    <col min="12036" max="12244" width="8.85546875" style="109"/>
    <col min="12245" max="12245" width="4.85546875" style="109" customWidth="1"/>
    <col min="12246" max="12246" width="8" style="109" customWidth="1"/>
    <col min="12247" max="12247" width="18" style="109" customWidth="1"/>
    <col min="12248" max="12249" width="5.28515625" style="109" customWidth="1"/>
    <col min="12250" max="12254" width="5" style="109" customWidth="1"/>
    <col min="12255" max="12262" width="7.7109375" style="109" customWidth="1"/>
    <col min="12263" max="12266" width="8.85546875" style="109" customWidth="1"/>
    <col min="12267" max="12268" width="8.85546875" style="109" hidden="1" customWidth="1"/>
    <col min="12269" max="12282" width="8.85546875" style="109"/>
    <col min="12283" max="12286" width="8.85546875" style="109" hidden="1" customWidth="1"/>
    <col min="12287" max="12288" width="8.85546875" style="109"/>
    <col min="12289" max="12289" width="8.85546875" style="109" hidden="1" customWidth="1"/>
    <col min="12290" max="12290" width="8.85546875" style="109"/>
    <col min="12291" max="12291" width="8.85546875" style="109" hidden="1" customWidth="1"/>
    <col min="12292" max="12500" width="8.85546875" style="109"/>
    <col min="12501" max="12501" width="4.85546875" style="109" customWidth="1"/>
    <col min="12502" max="12502" width="8" style="109" customWidth="1"/>
    <col min="12503" max="12503" width="18" style="109" customWidth="1"/>
    <col min="12504" max="12505" width="5.28515625" style="109" customWidth="1"/>
    <col min="12506" max="12510" width="5" style="109" customWidth="1"/>
    <col min="12511" max="12518" width="7.7109375" style="109" customWidth="1"/>
    <col min="12519" max="12522" width="8.85546875" style="109" customWidth="1"/>
    <col min="12523" max="12524" width="8.85546875" style="109" hidden="1" customWidth="1"/>
    <col min="12525" max="12538" width="8.85546875" style="109"/>
    <col min="12539" max="12542" width="8.85546875" style="109" hidden="1" customWidth="1"/>
    <col min="12543" max="12544" width="8.85546875" style="109"/>
    <col min="12545" max="12545" width="8.85546875" style="109" hidden="1" customWidth="1"/>
    <col min="12546" max="12546" width="8.85546875" style="109"/>
    <col min="12547" max="12547" width="8.85546875" style="109" hidden="1" customWidth="1"/>
    <col min="12548" max="12756" width="8.85546875" style="109"/>
    <col min="12757" max="12757" width="4.85546875" style="109" customWidth="1"/>
    <col min="12758" max="12758" width="8" style="109" customWidth="1"/>
    <col min="12759" max="12759" width="18" style="109" customWidth="1"/>
    <col min="12760" max="12761" width="5.28515625" style="109" customWidth="1"/>
    <col min="12762" max="12766" width="5" style="109" customWidth="1"/>
    <col min="12767" max="12774" width="7.7109375" style="109" customWidth="1"/>
    <col min="12775" max="12778" width="8.85546875" style="109" customWidth="1"/>
    <col min="12779" max="12780" width="8.85546875" style="109" hidden="1" customWidth="1"/>
    <col min="12781" max="12794" width="8.85546875" style="109"/>
    <col min="12795" max="12798" width="8.85546875" style="109" hidden="1" customWidth="1"/>
    <col min="12799" max="12800" width="8.85546875" style="109"/>
    <col min="12801" max="12801" width="8.85546875" style="109" hidden="1" customWidth="1"/>
    <col min="12802" max="12802" width="8.85546875" style="109"/>
    <col min="12803" max="12803" width="8.85546875" style="109" hidden="1" customWidth="1"/>
    <col min="12804" max="13012" width="8.85546875" style="109"/>
    <col min="13013" max="13013" width="4.85546875" style="109" customWidth="1"/>
    <col min="13014" max="13014" width="8" style="109" customWidth="1"/>
    <col min="13015" max="13015" width="18" style="109" customWidth="1"/>
    <col min="13016" max="13017" width="5.28515625" style="109" customWidth="1"/>
    <col min="13018" max="13022" width="5" style="109" customWidth="1"/>
    <col min="13023" max="13030" width="7.7109375" style="109" customWidth="1"/>
    <col min="13031" max="13034" width="8.85546875" style="109" customWidth="1"/>
    <col min="13035" max="13036" width="8.85546875" style="109" hidden="1" customWidth="1"/>
    <col min="13037" max="13050" width="8.85546875" style="109"/>
    <col min="13051" max="13054" width="8.85546875" style="109" hidden="1" customWidth="1"/>
    <col min="13055" max="13056" width="8.85546875" style="109"/>
    <col min="13057" max="13057" width="8.85546875" style="109" hidden="1" customWidth="1"/>
    <col min="13058" max="13058" width="8.85546875" style="109"/>
    <col min="13059" max="13059" width="8.85546875" style="109" hidden="1" customWidth="1"/>
    <col min="13060" max="13268" width="8.85546875" style="109"/>
    <col min="13269" max="13269" width="4.85546875" style="109" customWidth="1"/>
    <col min="13270" max="13270" width="8" style="109" customWidth="1"/>
    <col min="13271" max="13271" width="18" style="109" customWidth="1"/>
    <col min="13272" max="13273" width="5.28515625" style="109" customWidth="1"/>
    <col min="13274" max="13278" width="5" style="109" customWidth="1"/>
    <col min="13279" max="13286" width="7.7109375" style="109" customWidth="1"/>
    <col min="13287" max="13290" width="8.85546875" style="109" customWidth="1"/>
    <col min="13291" max="13292" width="8.85546875" style="109" hidden="1" customWidth="1"/>
    <col min="13293" max="13306" width="8.85546875" style="109"/>
    <col min="13307" max="13310" width="8.85546875" style="109" hidden="1" customWidth="1"/>
    <col min="13311" max="13312" width="8.85546875" style="109"/>
    <col min="13313" max="13313" width="8.85546875" style="109" hidden="1" customWidth="1"/>
    <col min="13314" max="13314" width="8.85546875" style="109"/>
    <col min="13315" max="13315" width="8.85546875" style="109" hidden="1" customWidth="1"/>
    <col min="13316" max="13524" width="8.85546875" style="109"/>
    <col min="13525" max="13525" width="4.85546875" style="109" customWidth="1"/>
    <col min="13526" max="13526" width="8" style="109" customWidth="1"/>
    <col min="13527" max="13527" width="18" style="109" customWidth="1"/>
    <col min="13528" max="13529" width="5.28515625" style="109" customWidth="1"/>
    <col min="13530" max="13534" width="5" style="109" customWidth="1"/>
    <col min="13535" max="13542" width="7.7109375" style="109" customWidth="1"/>
    <col min="13543" max="13546" width="8.85546875" style="109" customWidth="1"/>
    <col min="13547" max="13548" width="8.85546875" style="109" hidden="1" customWidth="1"/>
    <col min="13549" max="13562" width="8.85546875" style="109"/>
    <col min="13563" max="13566" width="8.85546875" style="109" hidden="1" customWidth="1"/>
    <col min="13567" max="13568" width="8.85546875" style="109"/>
    <col min="13569" max="13569" width="8.85546875" style="109" hidden="1" customWidth="1"/>
    <col min="13570" max="13570" width="8.85546875" style="109"/>
    <col min="13571" max="13571" width="8.85546875" style="109" hidden="1" customWidth="1"/>
    <col min="13572" max="13780" width="8.85546875" style="109"/>
    <col min="13781" max="13781" width="4.85546875" style="109" customWidth="1"/>
    <col min="13782" max="13782" width="8" style="109" customWidth="1"/>
    <col min="13783" max="13783" width="18" style="109" customWidth="1"/>
    <col min="13784" max="13785" width="5.28515625" style="109" customWidth="1"/>
    <col min="13786" max="13790" width="5" style="109" customWidth="1"/>
    <col min="13791" max="13798" width="7.7109375" style="109" customWidth="1"/>
    <col min="13799" max="13802" width="8.85546875" style="109" customWidth="1"/>
    <col min="13803" max="13804" width="8.85546875" style="109" hidden="1" customWidth="1"/>
    <col min="13805" max="13818" width="8.85546875" style="109"/>
    <col min="13819" max="13822" width="8.85546875" style="109" hidden="1" customWidth="1"/>
    <col min="13823" max="13824" width="8.85546875" style="109"/>
    <col min="13825" max="13825" width="8.85546875" style="109" hidden="1" customWidth="1"/>
    <col min="13826" max="13826" width="8.85546875" style="109"/>
    <col min="13827" max="13827" width="8.85546875" style="109" hidden="1" customWidth="1"/>
    <col min="13828" max="14036" width="8.85546875" style="109"/>
    <col min="14037" max="14037" width="4.85546875" style="109" customWidth="1"/>
    <col min="14038" max="14038" width="8" style="109" customWidth="1"/>
    <col min="14039" max="14039" width="18" style="109" customWidth="1"/>
    <col min="14040" max="14041" width="5.28515625" style="109" customWidth="1"/>
    <col min="14042" max="14046" width="5" style="109" customWidth="1"/>
    <col min="14047" max="14054" width="7.7109375" style="109" customWidth="1"/>
    <col min="14055" max="14058" width="8.85546875" style="109" customWidth="1"/>
    <col min="14059" max="14060" width="8.85546875" style="109" hidden="1" customWidth="1"/>
    <col min="14061" max="14074" width="8.85546875" style="109"/>
    <col min="14075" max="14078" width="8.85546875" style="109" hidden="1" customWidth="1"/>
    <col min="14079" max="14080" width="8.85546875" style="109"/>
    <col min="14081" max="14081" width="8.85546875" style="109" hidden="1" customWidth="1"/>
    <col min="14082" max="14082" width="8.85546875" style="109"/>
    <col min="14083" max="14083" width="8.85546875" style="109" hidden="1" customWidth="1"/>
    <col min="14084" max="14292" width="8.85546875" style="109"/>
    <col min="14293" max="14293" width="4.85546875" style="109" customWidth="1"/>
    <col min="14294" max="14294" width="8" style="109" customWidth="1"/>
    <col min="14295" max="14295" width="18" style="109" customWidth="1"/>
    <col min="14296" max="14297" width="5.28515625" style="109" customWidth="1"/>
    <col min="14298" max="14302" width="5" style="109" customWidth="1"/>
    <col min="14303" max="14310" width="7.7109375" style="109" customWidth="1"/>
    <col min="14311" max="14314" width="8.85546875" style="109" customWidth="1"/>
    <col min="14315" max="14316" width="8.85546875" style="109" hidden="1" customWidth="1"/>
    <col min="14317" max="14330" width="8.85546875" style="109"/>
    <col min="14331" max="14334" width="8.85546875" style="109" hidden="1" customWidth="1"/>
    <col min="14335" max="14336" width="8.85546875" style="109"/>
    <col min="14337" max="14337" width="8.85546875" style="109" hidden="1" customWidth="1"/>
    <col min="14338" max="14338" width="8.85546875" style="109"/>
    <col min="14339" max="14339" width="8.85546875" style="109" hidden="1" customWidth="1"/>
    <col min="14340" max="14548" width="8.85546875" style="109"/>
    <col min="14549" max="14549" width="4.85546875" style="109" customWidth="1"/>
    <col min="14550" max="14550" width="8" style="109" customWidth="1"/>
    <col min="14551" max="14551" width="18" style="109" customWidth="1"/>
    <col min="14552" max="14553" width="5.28515625" style="109" customWidth="1"/>
    <col min="14554" max="14558" width="5" style="109" customWidth="1"/>
    <col min="14559" max="14566" width="7.7109375" style="109" customWidth="1"/>
    <col min="14567" max="14570" width="8.85546875" style="109" customWidth="1"/>
    <col min="14571" max="14572" width="8.85546875" style="109" hidden="1" customWidth="1"/>
    <col min="14573" max="14586" width="8.85546875" style="109"/>
    <col min="14587" max="14590" width="8.85546875" style="109" hidden="1" customWidth="1"/>
    <col min="14591" max="14592" width="8.85546875" style="109"/>
    <col min="14593" max="14593" width="8.85546875" style="109" hidden="1" customWidth="1"/>
    <col min="14594" max="14594" width="8.85546875" style="109"/>
    <col min="14595" max="14595" width="8.85546875" style="109" hidden="1" customWidth="1"/>
    <col min="14596" max="14804" width="8.85546875" style="109"/>
    <col min="14805" max="14805" width="4.85546875" style="109" customWidth="1"/>
    <col min="14806" max="14806" width="8" style="109" customWidth="1"/>
    <col min="14807" max="14807" width="18" style="109" customWidth="1"/>
    <col min="14808" max="14809" width="5.28515625" style="109" customWidth="1"/>
    <col min="14810" max="14814" width="5" style="109" customWidth="1"/>
    <col min="14815" max="14822" width="7.7109375" style="109" customWidth="1"/>
    <col min="14823" max="14826" width="8.85546875" style="109" customWidth="1"/>
    <col min="14827" max="14828" width="8.85546875" style="109" hidden="1" customWidth="1"/>
    <col min="14829" max="14842" width="8.85546875" style="109"/>
    <col min="14843" max="14846" width="8.85546875" style="109" hidden="1" customWidth="1"/>
    <col min="14847" max="14848" width="8.85546875" style="109"/>
    <col min="14849" max="14849" width="8.85546875" style="109" hidden="1" customWidth="1"/>
    <col min="14850" max="14850" width="8.85546875" style="109"/>
    <col min="14851" max="14851" width="8.85546875" style="109" hidden="1" customWidth="1"/>
    <col min="14852" max="15060" width="8.85546875" style="109"/>
    <col min="15061" max="15061" width="4.85546875" style="109" customWidth="1"/>
    <col min="15062" max="15062" width="8" style="109" customWidth="1"/>
    <col min="15063" max="15063" width="18" style="109" customWidth="1"/>
    <col min="15064" max="15065" width="5.28515625" style="109" customWidth="1"/>
    <col min="15066" max="15070" width="5" style="109" customWidth="1"/>
    <col min="15071" max="15078" width="7.7109375" style="109" customWidth="1"/>
    <col min="15079" max="15082" width="8.85546875" style="109" customWidth="1"/>
    <col min="15083" max="15084" width="8.85546875" style="109" hidden="1" customWidth="1"/>
    <col min="15085" max="15098" width="8.85546875" style="109"/>
    <col min="15099" max="15102" width="8.85546875" style="109" hidden="1" customWidth="1"/>
    <col min="15103" max="15104" width="8.85546875" style="109"/>
    <col min="15105" max="15105" width="8.85546875" style="109" hidden="1" customWidth="1"/>
    <col min="15106" max="15106" width="8.85546875" style="109"/>
    <col min="15107" max="15107" width="8.85546875" style="109" hidden="1" customWidth="1"/>
    <col min="15108" max="15316" width="8.85546875" style="109"/>
    <col min="15317" max="15317" width="4.85546875" style="109" customWidth="1"/>
    <col min="15318" max="15318" width="8" style="109" customWidth="1"/>
    <col min="15319" max="15319" width="18" style="109" customWidth="1"/>
    <col min="15320" max="15321" width="5.28515625" style="109" customWidth="1"/>
    <col min="15322" max="15326" width="5" style="109" customWidth="1"/>
    <col min="15327" max="15334" width="7.7109375" style="109" customWidth="1"/>
    <col min="15335" max="15338" width="8.85546875" style="109" customWidth="1"/>
    <col min="15339" max="15340" width="8.85546875" style="109" hidden="1" customWidth="1"/>
    <col min="15341" max="15354" width="8.85546875" style="109"/>
    <col min="15355" max="15358" width="8.85546875" style="109" hidden="1" customWidth="1"/>
    <col min="15359" max="15360" width="8.85546875" style="109"/>
    <col min="15361" max="15361" width="8.85546875" style="109" hidden="1" customWidth="1"/>
    <col min="15362" max="15362" width="8.85546875" style="109"/>
    <col min="15363" max="15363" width="8.85546875" style="109" hidden="1" customWidth="1"/>
    <col min="15364" max="15572" width="8.85546875" style="109"/>
    <col min="15573" max="15573" width="4.85546875" style="109" customWidth="1"/>
    <col min="15574" max="15574" width="8" style="109" customWidth="1"/>
    <col min="15575" max="15575" width="18" style="109" customWidth="1"/>
    <col min="15576" max="15577" width="5.28515625" style="109" customWidth="1"/>
    <col min="15578" max="15582" width="5" style="109" customWidth="1"/>
    <col min="15583" max="15590" width="7.7109375" style="109" customWidth="1"/>
    <col min="15591" max="15594" width="8.85546875" style="109" customWidth="1"/>
    <col min="15595" max="15596" width="8.85546875" style="109" hidden="1" customWidth="1"/>
    <col min="15597" max="15610" width="8.85546875" style="109"/>
    <col min="15611" max="15614" width="8.85546875" style="109" hidden="1" customWidth="1"/>
    <col min="15615" max="15616" width="8.85546875" style="109"/>
    <col min="15617" max="15617" width="8.85546875" style="109" hidden="1" customWidth="1"/>
    <col min="15618" max="15618" width="8.85546875" style="109"/>
    <col min="15619" max="15619" width="8.85546875" style="109" hidden="1" customWidth="1"/>
    <col min="15620" max="15828" width="8.85546875" style="109"/>
    <col min="15829" max="15829" width="4.85546875" style="109" customWidth="1"/>
    <col min="15830" max="15830" width="8" style="109" customWidth="1"/>
    <col min="15831" max="15831" width="18" style="109" customWidth="1"/>
    <col min="15832" max="15833" width="5.28515625" style="109" customWidth="1"/>
    <col min="15834" max="15838" width="5" style="109" customWidth="1"/>
    <col min="15839" max="15846" width="7.7109375" style="109" customWidth="1"/>
    <col min="15847" max="15850" width="8.85546875" style="109" customWidth="1"/>
    <col min="15851" max="15852" width="8.85546875" style="109" hidden="1" customWidth="1"/>
    <col min="15853" max="15866" width="8.85546875" style="109"/>
    <col min="15867" max="15870" width="8.85546875" style="109" hidden="1" customWidth="1"/>
    <col min="15871" max="15872" width="8.85546875" style="109"/>
    <col min="15873" max="15873" width="8.85546875" style="109" hidden="1" customWidth="1"/>
    <col min="15874" max="15874" width="8.85546875" style="109"/>
    <col min="15875" max="15875" width="8.85546875" style="109" hidden="1" customWidth="1"/>
    <col min="15876" max="16084" width="8.85546875" style="109"/>
    <col min="16085" max="16085" width="4.85546875" style="109" customWidth="1"/>
    <col min="16086" max="16086" width="8" style="109" customWidth="1"/>
    <col min="16087" max="16087" width="18" style="109" customWidth="1"/>
    <col min="16088" max="16089" width="5.28515625" style="109" customWidth="1"/>
    <col min="16090" max="16094" width="5" style="109" customWidth="1"/>
    <col min="16095" max="16102" width="7.7109375" style="109" customWidth="1"/>
    <col min="16103" max="16106" width="8.85546875" style="109" customWidth="1"/>
    <col min="16107" max="16108" width="8.85546875" style="109" hidden="1" customWidth="1"/>
    <col min="16109" max="16122" width="8.85546875" style="109"/>
    <col min="16123" max="16126" width="8.85546875" style="109" hidden="1" customWidth="1"/>
    <col min="16127" max="16128" width="8.85546875" style="109"/>
    <col min="16129" max="16129" width="8.85546875" style="109" hidden="1" customWidth="1"/>
    <col min="16130" max="16130" width="8.85546875" style="109"/>
    <col min="16131" max="16131" width="8.85546875" style="109" hidden="1" customWidth="1"/>
    <col min="16132" max="16384" width="8.85546875" style="109"/>
  </cols>
  <sheetData>
    <row r="1" spans="1:64" ht="18.75" customHeight="1">
      <c r="V1" s="756" t="s">
        <v>640</v>
      </c>
      <c r="W1" s="756"/>
      <c r="AA1" s="246"/>
      <c r="AB1" s="246"/>
    </row>
    <row r="2" spans="1:64" ht="18.75" customHeight="1"/>
    <row r="3" spans="1:64" ht="18.75" customHeight="1"/>
    <row r="4" spans="1:64" s="219" customFormat="1" ht="78" customHeight="1">
      <c r="A4" s="710" t="s">
        <v>831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0"/>
      <c r="Q4" s="710"/>
      <c r="R4" s="710"/>
      <c r="S4" s="710"/>
      <c r="T4" s="710"/>
      <c r="U4" s="710"/>
      <c r="V4" s="710"/>
      <c r="W4" s="710"/>
      <c r="X4" s="248"/>
      <c r="Y4" s="248"/>
      <c r="Z4" s="247"/>
      <c r="AA4" s="247"/>
      <c r="AB4" s="247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T4" s="488"/>
      <c r="AU4" s="488"/>
      <c r="AV4" s="461"/>
      <c r="AW4" s="461"/>
    </row>
    <row r="5" spans="1:64" ht="22.5" customHeight="1">
      <c r="AS5" s="759" t="s">
        <v>641</v>
      </c>
      <c r="AT5" s="759"/>
      <c r="AU5" s="759"/>
    </row>
    <row r="6" spans="1:64" ht="22.5" customHeight="1">
      <c r="A6" s="90"/>
      <c r="AB6" s="252"/>
      <c r="AC6" s="252"/>
      <c r="AD6" s="252"/>
      <c r="AE6" s="252"/>
      <c r="AF6" s="252"/>
      <c r="AG6" s="252"/>
      <c r="AH6" s="252"/>
    </row>
    <row r="7" spans="1:64" ht="22.5" hidden="1" customHeight="1">
      <c r="A7" s="59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</row>
    <row r="8" spans="1:64" ht="22.5" customHeight="1">
      <c r="A8" s="87"/>
      <c r="B8" s="693"/>
      <c r="C8" s="693"/>
      <c r="D8" s="693"/>
      <c r="E8" s="693"/>
      <c r="F8" s="693"/>
      <c r="G8" s="69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</row>
    <row r="9" spans="1:64" ht="22.5" customHeight="1">
      <c r="A9" s="227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</row>
    <row r="10" spans="1:64" s="80" customFormat="1" ht="12.75">
      <c r="A10" s="228"/>
      <c r="F10" s="81"/>
      <c r="G10" s="81"/>
      <c r="H10" s="81"/>
      <c r="I10" s="81"/>
      <c r="J10" s="81"/>
      <c r="K10" s="81"/>
      <c r="L10" s="81"/>
      <c r="M10" s="81"/>
      <c r="N10" s="81"/>
      <c r="P10" s="81"/>
      <c r="Q10" s="13"/>
      <c r="S10" s="81"/>
      <c r="T10" s="81"/>
      <c r="U10" s="81"/>
      <c r="V10" s="81"/>
      <c r="W10" s="13" t="s">
        <v>3</v>
      </c>
      <c r="X10" s="2"/>
      <c r="Y10" s="2"/>
      <c r="Z10" s="88"/>
      <c r="AA10" s="88"/>
      <c r="AB10" s="13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8"/>
      <c r="AP10" s="88"/>
      <c r="AQ10" s="88"/>
      <c r="AR10" s="88"/>
      <c r="AS10" s="88"/>
      <c r="AT10" s="88"/>
      <c r="AU10" s="13" t="s">
        <v>3</v>
      </c>
      <c r="AV10" s="462"/>
      <c r="AW10" s="462"/>
    </row>
    <row r="11" spans="1:64" s="220" customFormat="1" ht="15" customHeight="1">
      <c r="A11" s="760" t="s">
        <v>4</v>
      </c>
      <c r="B11" s="760" t="s">
        <v>5</v>
      </c>
      <c r="C11" s="763" t="s">
        <v>642</v>
      </c>
      <c r="D11" s="757"/>
      <c r="E11" s="757"/>
      <c r="F11" s="229"/>
      <c r="G11" s="230"/>
      <c r="H11" s="230"/>
      <c r="I11" s="229"/>
      <c r="J11" s="229"/>
      <c r="K11" s="229"/>
      <c r="L11" s="244"/>
      <c r="M11" s="244"/>
      <c r="N11" s="244"/>
      <c r="O11" s="244"/>
      <c r="P11" s="244"/>
      <c r="Q11" s="249"/>
      <c r="R11" s="244"/>
      <c r="S11" s="244"/>
      <c r="T11" s="244"/>
      <c r="U11" s="244"/>
      <c r="V11" s="244"/>
      <c r="W11" s="250"/>
      <c r="X11" s="760" t="s">
        <v>4</v>
      </c>
      <c r="Y11" s="760" t="s">
        <v>5</v>
      </c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758" t="s">
        <v>115</v>
      </c>
      <c r="AS11" s="758"/>
      <c r="AT11" s="758"/>
      <c r="AU11" s="758"/>
      <c r="AV11" s="463"/>
      <c r="AW11" s="463"/>
    </row>
    <row r="12" spans="1:64" s="220" customFormat="1" ht="15" customHeight="1">
      <c r="A12" s="761"/>
      <c r="B12" s="761"/>
      <c r="C12" s="764"/>
      <c r="D12" s="763" t="s">
        <v>117</v>
      </c>
      <c r="E12" s="760" t="s">
        <v>119</v>
      </c>
      <c r="F12" s="766" t="s">
        <v>16</v>
      </c>
      <c r="G12" s="230"/>
      <c r="H12" s="231"/>
      <c r="I12" s="766" t="s">
        <v>15</v>
      </c>
      <c r="J12" s="230"/>
      <c r="K12" s="231"/>
      <c r="L12" s="766" t="s">
        <v>17</v>
      </c>
      <c r="M12" s="230"/>
      <c r="N12" s="231"/>
      <c r="O12" s="766" t="s">
        <v>643</v>
      </c>
      <c r="P12" s="230"/>
      <c r="Q12" s="231"/>
      <c r="R12" s="766" t="s">
        <v>644</v>
      </c>
      <c r="S12" s="230"/>
      <c r="T12" s="231"/>
      <c r="U12" s="766" t="s">
        <v>645</v>
      </c>
      <c r="V12" s="230"/>
      <c r="W12" s="231"/>
      <c r="X12" s="761"/>
      <c r="Y12" s="761"/>
      <c r="Z12" s="766" t="s">
        <v>646</v>
      </c>
      <c r="AA12" s="230"/>
      <c r="AB12" s="231"/>
      <c r="AC12" s="766" t="s">
        <v>647</v>
      </c>
      <c r="AD12" s="230"/>
      <c r="AE12" s="231"/>
      <c r="AF12" s="766" t="s">
        <v>648</v>
      </c>
      <c r="AG12" s="230"/>
      <c r="AH12" s="231"/>
      <c r="AI12" s="766" t="s">
        <v>649</v>
      </c>
      <c r="AJ12" s="230"/>
      <c r="AK12" s="231"/>
      <c r="AL12" s="766" t="s">
        <v>650</v>
      </c>
      <c r="AM12" s="230"/>
      <c r="AN12" s="231"/>
      <c r="AO12" s="766" t="s">
        <v>651</v>
      </c>
      <c r="AP12" s="230"/>
      <c r="AQ12" s="231"/>
      <c r="AR12" s="763" t="s">
        <v>123</v>
      </c>
      <c r="AS12" s="229"/>
      <c r="AT12" s="229"/>
      <c r="AU12" s="250"/>
      <c r="AV12" s="463"/>
      <c r="AW12" s="463"/>
    </row>
    <row r="13" spans="1:64" s="220" customFormat="1" ht="60.75" customHeight="1">
      <c r="A13" s="762"/>
      <c r="B13" s="762"/>
      <c r="C13" s="765"/>
      <c r="D13" s="765"/>
      <c r="E13" s="762"/>
      <c r="F13" s="767"/>
      <c r="G13" s="232" t="s">
        <v>117</v>
      </c>
      <c r="H13" s="232" t="s">
        <v>119</v>
      </c>
      <c r="I13" s="767"/>
      <c r="J13" s="232" t="s">
        <v>117</v>
      </c>
      <c r="K13" s="232" t="s">
        <v>119</v>
      </c>
      <c r="L13" s="767"/>
      <c r="M13" s="232" t="s">
        <v>117</v>
      </c>
      <c r="N13" s="232" t="s">
        <v>119</v>
      </c>
      <c r="O13" s="767"/>
      <c r="P13" s="232" t="s">
        <v>117</v>
      </c>
      <c r="Q13" s="232" t="s">
        <v>119</v>
      </c>
      <c r="R13" s="767"/>
      <c r="S13" s="232" t="s">
        <v>117</v>
      </c>
      <c r="T13" s="232" t="s">
        <v>119</v>
      </c>
      <c r="U13" s="767"/>
      <c r="V13" s="232" t="s">
        <v>117</v>
      </c>
      <c r="W13" s="232" t="s">
        <v>119</v>
      </c>
      <c r="X13" s="762"/>
      <c r="Y13" s="762"/>
      <c r="Z13" s="767"/>
      <c r="AA13" s="232" t="s">
        <v>117</v>
      </c>
      <c r="AB13" s="232" t="s">
        <v>119</v>
      </c>
      <c r="AC13" s="767"/>
      <c r="AD13" s="232" t="s">
        <v>117</v>
      </c>
      <c r="AE13" s="232" t="s">
        <v>119</v>
      </c>
      <c r="AF13" s="767"/>
      <c r="AG13" s="232" t="s">
        <v>117</v>
      </c>
      <c r="AH13" s="232" t="s">
        <v>119</v>
      </c>
      <c r="AI13" s="767"/>
      <c r="AJ13" s="232" t="s">
        <v>117</v>
      </c>
      <c r="AK13" s="232" t="s">
        <v>119</v>
      </c>
      <c r="AL13" s="767"/>
      <c r="AM13" s="232" t="s">
        <v>117</v>
      </c>
      <c r="AN13" s="232" t="s">
        <v>119</v>
      </c>
      <c r="AO13" s="767"/>
      <c r="AP13" s="232" t="s">
        <v>117</v>
      </c>
      <c r="AQ13" s="232" t="s">
        <v>119</v>
      </c>
      <c r="AR13" s="765"/>
      <c r="AS13" s="254" t="s">
        <v>124</v>
      </c>
      <c r="AT13" s="254" t="s">
        <v>125</v>
      </c>
      <c r="AU13" s="254" t="s">
        <v>14</v>
      </c>
      <c r="AV13" s="463"/>
      <c r="AW13" s="463"/>
    </row>
    <row r="14" spans="1:64" s="221" customFormat="1" ht="18" customHeight="1">
      <c r="A14" s="233" t="s">
        <v>31</v>
      </c>
      <c r="B14" s="234" t="s">
        <v>32</v>
      </c>
      <c r="C14" s="234">
        <v>1</v>
      </c>
      <c r="D14" s="234">
        <v>2</v>
      </c>
      <c r="E14" s="234">
        <v>3</v>
      </c>
      <c r="F14" s="234">
        <v>4</v>
      </c>
      <c r="G14" s="234">
        <v>5</v>
      </c>
      <c r="H14" s="234">
        <v>6</v>
      </c>
      <c r="I14" s="234">
        <v>7</v>
      </c>
      <c r="J14" s="234">
        <v>8</v>
      </c>
      <c r="K14" s="234">
        <v>9</v>
      </c>
      <c r="L14" s="234">
        <v>10</v>
      </c>
      <c r="M14" s="234">
        <v>11</v>
      </c>
      <c r="N14" s="234">
        <v>12</v>
      </c>
      <c r="O14" s="234">
        <v>13</v>
      </c>
      <c r="P14" s="234">
        <v>14</v>
      </c>
      <c r="Q14" s="234">
        <v>15</v>
      </c>
      <c r="R14" s="234">
        <v>16</v>
      </c>
      <c r="S14" s="234">
        <v>17</v>
      </c>
      <c r="T14" s="234">
        <v>18</v>
      </c>
      <c r="U14" s="234">
        <v>19</v>
      </c>
      <c r="V14" s="234">
        <v>20</v>
      </c>
      <c r="W14" s="234">
        <v>21</v>
      </c>
      <c r="X14" s="233" t="s">
        <v>31</v>
      </c>
      <c r="Y14" s="234" t="s">
        <v>32</v>
      </c>
      <c r="Z14" s="234">
        <v>22</v>
      </c>
      <c r="AA14" s="234">
        <v>23</v>
      </c>
      <c r="AB14" s="234">
        <v>24</v>
      </c>
      <c r="AC14" s="234">
        <v>25</v>
      </c>
      <c r="AD14" s="234">
        <v>26</v>
      </c>
      <c r="AE14" s="234">
        <v>27</v>
      </c>
      <c r="AF14" s="234">
        <v>28</v>
      </c>
      <c r="AG14" s="234">
        <v>29</v>
      </c>
      <c r="AH14" s="234">
        <v>30</v>
      </c>
      <c r="AI14" s="234">
        <v>31</v>
      </c>
      <c r="AJ14" s="234">
        <v>32</v>
      </c>
      <c r="AK14" s="234">
        <v>33</v>
      </c>
      <c r="AL14" s="234">
        <v>34</v>
      </c>
      <c r="AM14" s="234">
        <v>35</v>
      </c>
      <c r="AN14" s="234">
        <v>36</v>
      </c>
      <c r="AO14" s="234">
        <v>37</v>
      </c>
      <c r="AP14" s="234">
        <v>38</v>
      </c>
      <c r="AQ14" s="234">
        <v>39</v>
      </c>
      <c r="AR14" s="234">
        <v>40</v>
      </c>
      <c r="AS14" s="234">
        <v>41</v>
      </c>
      <c r="AT14" s="234">
        <v>42</v>
      </c>
      <c r="AU14" s="234">
        <v>43</v>
      </c>
      <c r="AV14" s="464"/>
      <c r="AW14" s="464"/>
    </row>
    <row r="15" spans="1:64" s="222" customFormat="1" ht="15" customHeight="1">
      <c r="A15" s="235" t="s">
        <v>33</v>
      </c>
      <c r="B15" s="236">
        <v>1</v>
      </c>
      <c r="C15" s="236">
        <f>+C16+C22+C29+C37+C41</f>
        <v>21199</v>
      </c>
      <c r="D15" s="236">
        <f t="shared" ref="D15:W15" si="0">+D16+D22+D29+D37+D41</f>
        <v>12813</v>
      </c>
      <c r="E15" s="236">
        <f t="shared" si="0"/>
        <v>8386</v>
      </c>
      <c r="F15" s="236">
        <f t="shared" si="0"/>
        <v>1299</v>
      </c>
      <c r="G15" s="236">
        <f t="shared" si="0"/>
        <v>817</v>
      </c>
      <c r="H15" s="236">
        <f t="shared" si="0"/>
        <v>482</v>
      </c>
      <c r="I15" s="236">
        <f t="shared" si="0"/>
        <v>19534</v>
      </c>
      <c r="J15" s="236">
        <f t="shared" si="0"/>
        <v>11778</v>
      </c>
      <c r="K15" s="236">
        <f t="shared" si="0"/>
        <v>7756</v>
      </c>
      <c r="L15" s="236">
        <f t="shared" si="0"/>
        <v>366</v>
      </c>
      <c r="M15" s="236">
        <f t="shared" si="0"/>
        <v>218</v>
      </c>
      <c r="N15" s="236">
        <f t="shared" si="0"/>
        <v>148</v>
      </c>
      <c r="O15" s="236">
        <f t="shared" si="0"/>
        <v>9218</v>
      </c>
      <c r="P15" s="236">
        <f t="shared" si="0"/>
        <v>6372</v>
      </c>
      <c r="Q15" s="236">
        <f t="shared" si="0"/>
        <v>2846</v>
      </c>
      <c r="R15" s="236">
        <f t="shared" si="0"/>
        <v>2202</v>
      </c>
      <c r="S15" s="236">
        <f t="shared" si="0"/>
        <v>1322</v>
      </c>
      <c r="T15" s="236">
        <f t="shared" si="0"/>
        <v>880</v>
      </c>
      <c r="U15" s="236">
        <f t="shared" si="0"/>
        <v>388</v>
      </c>
      <c r="V15" s="236">
        <f t="shared" si="0"/>
        <v>206</v>
      </c>
      <c r="W15" s="236">
        <f t="shared" si="0"/>
        <v>182</v>
      </c>
      <c r="X15" s="235" t="s">
        <v>33</v>
      </c>
      <c r="Y15" s="236">
        <v>1</v>
      </c>
      <c r="Z15" s="236">
        <f t="shared" ref="Z15" si="1">+Z16+Z22+Z29+Z37+Z41</f>
        <v>23</v>
      </c>
      <c r="AA15" s="236">
        <f t="shared" ref="AA15" si="2">+AA16+AA22+AA29+AA37+AA41</f>
        <v>13</v>
      </c>
      <c r="AB15" s="236">
        <f t="shared" ref="AB15" si="3">+AB16+AB22+AB29+AB37+AB41</f>
        <v>10</v>
      </c>
      <c r="AC15" s="236">
        <f t="shared" ref="AC15" si="4">+AC16+AC22+AC29+AC37+AC41</f>
        <v>155</v>
      </c>
      <c r="AD15" s="236">
        <f t="shared" ref="AD15" si="5">+AD16+AD22+AD29+AD37+AD41</f>
        <v>63</v>
      </c>
      <c r="AE15" s="236">
        <f t="shared" ref="AE15" si="6">+AE16+AE22+AE29+AE37+AE41</f>
        <v>92</v>
      </c>
      <c r="AF15" s="236">
        <f t="shared" ref="AF15" si="7">+AF16+AF22+AF29+AF37+AF41</f>
        <v>2319</v>
      </c>
      <c r="AG15" s="236">
        <f t="shared" ref="AG15" si="8">+AG16+AG22+AG29+AG37+AG41</f>
        <v>1277</v>
      </c>
      <c r="AH15" s="236">
        <f t="shared" ref="AH15" si="9">+AH16+AH22+AH29+AH37+AH41</f>
        <v>1042</v>
      </c>
      <c r="AI15" s="236">
        <f t="shared" ref="AI15" si="10">+AI16+AI22+AI29+AI37+AI41</f>
        <v>198</v>
      </c>
      <c r="AJ15" s="236">
        <f t="shared" ref="AJ15" si="11">+AJ16+AJ22+AJ29+AJ37+AJ41</f>
        <v>178</v>
      </c>
      <c r="AK15" s="236">
        <f t="shared" ref="AK15" si="12">+AK16+AK22+AK29+AK37+AK41</f>
        <v>20</v>
      </c>
      <c r="AL15" s="236">
        <f t="shared" ref="AL15" si="13">+AL16+AL22+AL29+AL37+AL41</f>
        <v>596</v>
      </c>
      <c r="AM15" s="236">
        <f t="shared" ref="AM15" si="14">+AM16+AM22+AM29+AM37+AM41</f>
        <v>526</v>
      </c>
      <c r="AN15" s="236">
        <f t="shared" ref="AN15" si="15">+AN16+AN22+AN29+AN37+AN41</f>
        <v>70</v>
      </c>
      <c r="AO15" s="236">
        <f t="shared" ref="AO15" si="16">+AO16+AO22+AO29+AO37+AO41</f>
        <v>6100</v>
      </c>
      <c r="AP15" s="236">
        <f t="shared" ref="AP15" si="17">+AP16+AP22+AP29+AP37+AP41</f>
        <v>2856</v>
      </c>
      <c r="AQ15" s="236">
        <f t="shared" ref="AQ15" si="18">+AQ16+AQ22+AQ29+AQ37+AQ41</f>
        <v>3244</v>
      </c>
      <c r="AR15" s="236">
        <f t="shared" ref="AR15" si="19">+AR16+AR22+AR29+AR37+AR41</f>
        <v>15639</v>
      </c>
      <c r="AS15" s="236">
        <f t="shared" ref="AS15" si="20">+AS16+AS22+AS29+AS37+AS41</f>
        <v>150</v>
      </c>
      <c r="AT15" s="236">
        <f t="shared" ref="AT15" si="21">+AT16+AT22+AT29+AT37+AT41</f>
        <v>5349</v>
      </c>
      <c r="AU15" s="236">
        <f t="shared" ref="AU15" si="22">+AU16+AU22+AU29+AU37+AU41</f>
        <v>61</v>
      </c>
      <c r="AV15" s="465"/>
      <c r="AW15" s="465">
        <f>+C15-D15-E15</f>
        <v>0</v>
      </c>
      <c r="AX15" s="465">
        <f>+F15-G15-H15</f>
        <v>0</v>
      </c>
      <c r="AY15" s="465">
        <f>+I15-J15-K15</f>
        <v>0</v>
      </c>
      <c r="AZ15" s="465">
        <f>+L15-M15-N15</f>
        <v>0</v>
      </c>
      <c r="BA15" s="465">
        <f>+C15-F15-I15-L15</f>
        <v>0</v>
      </c>
      <c r="BB15" s="465">
        <f>+O15-P15-Q15</f>
        <v>0</v>
      </c>
      <c r="BC15" s="465">
        <f>+R15-S15-T15</f>
        <v>0</v>
      </c>
      <c r="BD15" s="465">
        <f>+U15-V15-W15</f>
        <v>0</v>
      </c>
      <c r="BE15" s="465">
        <f>+Z15-AA15-AB15</f>
        <v>0</v>
      </c>
      <c r="BF15" s="465">
        <f>+Z15-AA15-AB15</f>
        <v>0</v>
      </c>
      <c r="BG15" s="465">
        <f>+AC15-AD15-AE15</f>
        <v>0</v>
      </c>
      <c r="BH15" s="465">
        <f>+AF15-AG15-AH15</f>
        <v>0</v>
      </c>
      <c r="BI15" s="465">
        <f>+AI15-AJ15-AK15</f>
        <v>0</v>
      </c>
      <c r="BJ15" s="465">
        <f>+AL15-AM15-AN15</f>
        <v>0</v>
      </c>
      <c r="BK15" s="465">
        <f>+AO15-AP15-AQ15</f>
        <v>0</v>
      </c>
      <c r="BL15" s="465">
        <f>+AR15+AS15+AT15+AU15-C15</f>
        <v>0</v>
      </c>
    </row>
    <row r="16" spans="1:64" s="223" customFormat="1" ht="15" customHeight="1">
      <c r="A16" s="235" t="s">
        <v>34</v>
      </c>
      <c r="B16" s="237">
        <v>2</v>
      </c>
      <c r="C16" s="238">
        <f>SUM(C17:C21)</f>
        <v>2283</v>
      </c>
      <c r="D16" s="238">
        <f t="shared" ref="D16:W16" si="23">SUM(D17:D21)</f>
        <v>1200</v>
      </c>
      <c r="E16" s="238">
        <f t="shared" si="23"/>
        <v>1083</v>
      </c>
      <c r="F16" s="238">
        <f t="shared" si="23"/>
        <v>164</v>
      </c>
      <c r="G16" s="238">
        <f t="shared" si="23"/>
        <v>83</v>
      </c>
      <c r="H16" s="238">
        <f t="shared" si="23"/>
        <v>81</v>
      </c>
      <c r="I16" s="238">
        <f t="shared" si="23"/>
        <v>2022</v>
      </c>
      <c r="J16" s="238">
        <f t="shared" si="23"/>
        <v>1104</v>
      </c>
      <c r="K16" s="238">
        <f t="shared" si="23"/>
        <v>918</v>
      </c>
      <c r="L16" s="238">
        <f t="shared" si="23"/>
        <v>97</v>
      </c>
      <c r="M16" s="238">
        <f t="shared" si="23"/>
        <v>13</v>
      </c>
      <c r="N16" s="238">
        <f t="shared" si="23"/>
        <v>84</v>
      </c>
      <c r="O16" s="238">
        <f t="shared" si="23"/>
        <v>791</v>
      </c>
      <c r="P16" s="238">
        <f t="shared" si="23"/>
        <v>521</v>
      </c>
      <c r="Q16" s="238">
        <f t="shared" si="23"/>
        <v>270</v>
      </c>
      <c r="R16" s="238">
        <f t="shared" si="23"/>
        <v>229</v>
      </c>
      <c r="S16" s="238">
        <f t="shared" si="23"/>
        <v>119</v>
      </c>
      <c r="T16" s="238">
        <f t="shared" si="23"/>
        <v>110</v>
      </c>
      <c r="U16" s="238">
        <f t="shared" si="23"/>
        <v>18</v>
      </c>
      <c r="V16" s="238">
        <f t="shared" si="23"/>
        <v>9</v>
      </c>
      <c r="W16" s="238">
        <f t="shared" si="23"/>
        <v>9</v>
      </c>
      <c r="X16" s="235" t="s">
        <v>34</v>
      </c>
      <c r="Y16" s="237">
        <v>2</v>
      </c>
      <c r="Z16" s="238">
        <f t="shared" ref="Z16" si="24">SUM(Z17:Z21)</f>
        <v>4</v>
      </c>
      <c r="AA16" s="238">
        <f t="shared" ref="AA16" si="25">SUM(AA17:AA21)</f>
        <v>3</v>
      </c>
      <c r="AB16" s="238">
        <f t="shared" ref="AB16" si="26">SUM(AB17:AB21)</f>
        <v>1</v>
      </c>
      <c r="AC16" s="238">
        <f t="shared" ref="AC16" si="27">SUM(AC17:AC21)</f>
        <v>32</v>
      </c>
      <c r="AD16" s="238">
        <f t="shared" ref="AD16" si="28">SUM(AD17:AD21)</f>
        <v>12</v>
      </c>
      <c r="AE16" s="238">
        <f t="shared" ref="AE16" si="29">SUM(AE17:AE21)</f>
        <v>20</v>
      </c>
      <c r="AF16" s="238">
        <f t="shared" ref="AF16" si="30">SUM(AF17:AF21)</f>
        <v>215</v>
      </c>
      <c r="AG16" s="238">
        <f t="shared" ref="AG16" si="31">SUM(AG17:AG21)</f>
        <v>125</v>
      </c>
      <c r="AH16" s="238">
        <f t="shared" ref="AH16" si="32">SUM(AH17:AH21)</f>
        <v>90</v>
      </c>
      <c r="AI16" s="238">
        <f t="shared" ref="AI16" si="33">SUM(AI17:AI21)</f>
        <v>8</v>
      </c>
      <c r="AJ16" s="238">
        <f t="shared" ref="AJ16" si="34">SUM(AJ17:AJ21)</f>
        <v>8</v>
      </c>
      <c r="AK16" s="238">
        <f t="shared" ref="AK16" si="35">SUM(AK17:AK21)</f>
        <v>0</v>
      </c>
      <c r="AL16" s="238">
        <f t="shared" ref="AL16" si="36">SUM(AL17:AL21)</f>
        <v>47</v>
      </c>
      <c r="AM16" s="238">
        <f t="shared" ref="AM16" si="37">SUM(AM17:AM21)</f>
        <v>47</v>
      </c>
      <c r="AN16" s="238">
        <f t="shared" ref="AN16" si="38">SUM(AN17:AN21)</f>
        <v>0</v>
      </c>
      <c r="AO16" s="238">
        <f t="shared" ref="AO16" si="39">SUM(AO17:AO21)</f>
        <v>939</v>
      </c>
      <c r="AP16" s="238">
        <f t="shared" ref="AP16" si="40">SUM(AP17:AP21)</f>
        <v>356</v>
      </c>
      <c r="AQ16" s="238">
        <f t="shared" ref="AQ16" si="41">SUM(AQ17:AQ21)</f>
        <v>583</v>
      </c>
      <c r="AR16" s="238">
        <f t="shared" ref="AR16" si="42">SUM(AR17:AR21)</f>
        <v>2241</v>
      </c>
      <c r="AS16" s="238">
        <f t="shared" ref="AS16" si="43">SUM(AS17:AS21)</f>
        <v>0</v>
      </c>
      <c r="AT16" s="238">
        <f t="shared" ref="AT16" si="44">SUM(AT17:AT21)</f>
        <v>42</v>
      </c>
      <c r="AU16" s="238">
        <f t="shared" ref="AU16" si="45">SUM(AU17:AU21)</f>
        <v>0</v>
      </c>
      <c r="AV16" s="465"/>
      <c r="AW16" s="465">
        <f t="shared" ref="AW16:AW52" si="46">+C16-D16-E16</f>
        <v>0</v>
      </c>
      <c r="AX16" s="465">
        <f t="shared" ref="AX16:AX52" si="47">+F16-G16-H16</f>
        <v>0</v>
      </c>
      <c r="AY16" s="465">
        <f t="shared" ref="AY16:AY52" si="48">+I16-J16-K16</f>
        <v>0</v>
      </c>
      <c r="AZ16" s="465">
        <f t="shared" ref="AZ16:AZ52" si="49">+L16-M16-N16</f>
        <v>0</v>
      </c>
      <c r="BA16" s="465">
        <f t="shared" ref="BA16:BA52" si="50">+C16-F16-I16-L16</f>
        <v>0</v>
      </c>
      <c r="BB16" s="465">
        <f t="shared" ref="BB16:BB52" si="51">+O16-P16-Q16</f>
        <v>0</v>
      </c>
      <c r="BC16" s="465">
        <f t="shared" ref="BC16:BC52" si="52">+R16-S16-T16</f>
        <v>0</v>
      </c>
      <c r="BD16" s="465">
        <f t="shared" ref="BD16:BD52" si="53">+U16-V16-W16</f>
        <v>0</v>
      </c>
      <c r="BE16" s="465">
        <f t="shared" ref="BE16:BE52" si="54">+Z16-AA16-AB16</f>
        <v>0</v>
      </c>
      <c r="BF16" s="465">
        <f t="shared" ref="BF16:BF52" si="55">+Z16-AA16-AB16</f>
        <v>0</v>
      </c>
      <c r="BG16" s="465">
        <f t="shared" ref="BG16:BG52" si="56">+AC16-AD16-AE16</f>
        <v>0</v>
      </c>
      <c r="BH16" s="465">
        <f t="shared" ref="BH16:BH52" si="57">+AF16-AG16-AH16</f>
        <v>0</v>
      </c>
      <c r="BI16" s="465">
        <f t="shared" ref="BI16:BI52" si="58">+AI16-AJ16-AK16</f>
        <v>0</v>
      </c>
      <c r="BJ16" s="465">
        <f t="shared" ref="BJ16:BJ52" si="59">+AL16-AM16-AN16</f>
        <v>0</v>
      </c>
      <c r="BK16" s="465">
        <f t="shared" ref="BK16:BK52" si="60">+AO16-AP16-AQ16</f>
        <v>0</v>
      </c>
      <c r="BL16" s="465">
        <f t="shared" ref="BL16:BL52" si="61">+AR16+AS16+AT16+AU16-C16</f>
        <v>0</v>
      </c>
    </row>
    <row r="17" spans="1:64" s="421" customFormat="1" ht="15" customHeight="1">
      <c r="A17" s="417" t="s">
        <v>35</v>
      </c>
      <c r="B17" s="418">
        <v>3</v>
      </c>
      <c r="C17" s="418">
        <v>426</v>
      </c>
      <c r="D17" s="418">
        <v>204</v>
      </c>
      <c r="E17" s="418">
        <v>222</v>
      </c>
      <c r="F17" s="419">
        <v>0</v>
      </c>
      <c r="G17" s="419">
        <v>0</v>
      </c>
      <c r="H17" s="418">
        <v>0</v>
      </c>
      <c r="I17" s="418">
        <v>426</v>
      </c>
      <c r="J17" s="418">
        <v>204</v>
      </c>
      <c r="K17" s="418">
        <v>222</v>
      </c>
      <c r="L17" s="418">
        <v>0</v>
      </c>
      <c r="M17" s="418">
        <v>0</v>
      </c>
      <c r="N17" s="418">
        <v>0</v>
      </c>
      <c r="O17" s="418">
        <v>122</v>
      </c>
      <c r="P17" s="418">
        <v>91</v>
      </c>
      <c r="Q17" s="418">
        <v>31</v>
      </c>
      <c r="R17" s="418">
        <v>42</v>
      </c>
      <c r="S17" s="418">
        <v>21</v>
      </c>
      <c r="T17" s="418">
        <v>21</v>
      </c>
      <c r="U17" s="418">
        <v>5</v>
      </c>
      <c r="V17" s="418">
        <v>3</v>
      </c>
      <c r="W17" s="418">
        <v>2</v>
      </c>
      <c r="X17" s="417" t="s">
        <v>35</v>
      </c>
      <c r="Y17" s="418">
        <v>3</v>
      </c>
      <c r="Z17" s="418">
        <v>0</v>
      </c>
      <c r="AA17" s="418">
        <v>0</v>
      </c>
      <c r="AB17" s="420">
        <v>0</v>
      </c>
      <c r="AC17" s="418">
        <v>0</v>
      </c>
      <c r="AD17" s="418">
        <v>0</v>
      </c>
      <c r="AE17" s="418">
        <v>0</v>
      </c>
      <c r="AF17" s="418">
        <v>2</v>
      </c>
      <c r="AG17" s="418">
        <v>2</v>
      </c>
      <c r="AH17" s="418">
        <v>0</v>
      </c>
      <c r="AI17" s="418">
        <v>0</v>
      </c>
      <c r="AJ17" s="418">
        <v>0</v>
      </c>
      <c r="AK17" s="418">
        <v>0</v>
      </c>
      <c r="AL17" s="418">
        <v>0</v>
      </c>
      <c r="AM17" s="418">
        <v>0</v>
      </c>
      <c r="AN17" s="418">
        <v>0</v>
      </c>
      <c r="AO17" s="418">
        <v>255</v>
      </c>
      <c r="AP17" s="418">
        <v>87</v>
      </c>
      <c r="AQ17" s="418">
        <v>168</v>
      </c>
      <c r="AR17" s="418">
        <v>426</v>
      </c>
      <c r="AS17" s="418">
        <v>0</v>
      </c>
      <c r="AT17" s="418">
        <v>0</v>
      </c>
      <c r="AU17" s="418">
        <v>0</v>
      </c>
      <c r="AV17" s="465"/>
      <c r="AW17" s="465">
        <f t="shared" si="46"/>
        <v>0</v>
      </c>
      <c r="AX17" s="465">
        <f t="shared" si="47"/>
        <v>0</v>
      </c>
      <c r="AY17" s="465">
        <f t="shared" si="48"/>
        <v>0</v>
      </c>
      <c r="AZ17" s="465">
        <f t="shared" si="49"/>
        <v>0</v>
      </c>
      <c r="BA17" s="465">
        <f t="shared" si="50"/>
        <v>0</v>
      </c>
      <c r="BB17" s="465">
        <f t="shared" si="51"/>
        <v>0</v>
      </c>
      <c r="BC17" s="465">
        <f t="shared" si="52"/>
        <v>0</v>
      </c>
      <c r="BD17" s="465">
        <f t="shared" si="53"/>
        <v>0</v>
      </c>
      <c r="BE17" s="465">
        <f t="shared" si="54"/>
        <v>0</v>
      </c>
      <c r="BF17" s="465">
        <f t="shared" si="55"/>
        <v>0</v>
      </c>
      <c r="BG17" s="465">
        <f t="shared" si="56"/>
        <v>0</v>
      </c>
      <c r="BH17" s="465">
        <f t="shared" si="57"/>
        <v>0</v>
      </c>
      <c r="BI17" s="465">
        <f t="shared" si="58"/>
        <v>0</v>
      </c>
      <c r="BJ17" s="465">
        <f t="shared" si="59"/>
        <v>0</v>
      </c>
      <c r="BK17" s="465">
        <f t="shared" si="60"/>
        <v>0</v>
      </c>
      <c r="BL17" s="465">
        <f t="shared" si="61"/>
        <v>0</v>
      </c>
    </row>
    <row r="18" spans="1:64" s="421" customFormat="1" ht="15" customHeight="1">
      <c r="A18" s="417" t="s">
        <v>36</v>
      </c>
      <c r="B18" s="418">
        <v>4</v>
      </c>
      <c r="C18" s="418">
        <v>190</v>
      </c>
      <c r="D18" s="418">
        <v>98</v>
      </c>
      <c r="E18" s="418">
        <v>92</v>
      </c>
      <c r="F18" s="419">
        <v>0</v>
      </c>
      <c r="G18" s="419">
        <v>0</v>
      </c>
      <c r="H18" s="418">
        <v>0</v>
      </c>
      <c r="I18" s="418">
        <v>190</v>
      </c>
      <c r="J18" s="418">
        <v>98</v>
      </c>
      <c r="K18" s="418">
        <v>92</v>
      </c>
      <c r="L18" s="418">
        <v>0</v>
      </c>
      <c r="M18" s="418">
        <v>0</v>
      </c>
      <c r="N18" s="418">
        <v>0</v>
      </c>
      <c r="O18" s="418">
        <v>103</v>
      </c>
      <c r="P18" s="418">
        <v>62</v>
      </c>
      <c r="Q18" s="418">
        <v>41</v>
      </c>
      <c r="R18" s="418">
        <v>0</v>
      </c>
      <c r="S18" s="418">
        <v>0</v>
      </c>
      <c r="T18" s="418">
        <v>0</v>
      </c>
      <c r="U18" s="418">
        <v>0</v>
      </c>
      <c r="V18" s="418">
        <v>0</v>
      </c>
      <c r="W18" s="418">
        <v>0</v>
      </c>
      <c r="X18" s="417" t="s">
        <v>36</v>
      </c>
      <c r="Y18" s="418">
        <v>4</v>
      </c>
      <c r="Z18" s="418">
        <v>0</v>
      </c>
      <c r="AA18" s="418">
        <v>0</v>
      </c>
      <c r="AB18" s="420">
        <v>0</v>
      </c>
      <c r="AC18" s="418">
        <v>0</v>
      </c>
      <c r="AD18" s="418">
        <v>0</v>
      </c>
      <c r="AE18" s="418">
        <v>0</v>
      </c>
      <c r="AF18" s="418">
        <v>0</v>
      </c>
      <c r="AG18" s="418">
        <v>0</v>
      </c>
      <c r="AH18" s="418">
        <v>0</v>
      </c>
      <c r="AI18" s="418">
        <v>0</v>
      </c>
      <c r="AJ18" s="418">
        <v>0</v>
      </c>
      <c r="AK18" s="418">
        <v>0</v>
      </c>
      <c r="AL18" s="418">
        <v>0</v>
      </c>
      <c r="AM18" s="418">
        <v>0</v>
      </c>
      <c r="AN18" s="418">
        <v>0</v>
      </c>
      <c r="AO18" s="418">
        <v>87</v>
      </c>
      <c r="AP18" s="418">
        <v>36</v>
      </c>
      <c r="AQ18" s="418">
        <v>51</v>
      </c>
      <c r="AR18" s="418">
        <v>190</v>
      </c>
      <c r="AS18" s="418">
        <v>0</v>
      </c>
      <c r="AT18" s="418">
        <v>0</v>
      </c>
      <c r="AU18" s="418">
        <v>0</v>
      </c>
      <c r="AV18" s="465"/>
      <c r="AW18" s="465">
        <f t="shared" si="46"/>
        <v>0</v>
      </c>
      <c r="AX18" s="465">
        <f t="shared" si="47"/>
        <v>0</v>
      </c>
      <c r="AY18" s="465">
        <f t="shared" si="48"/>
        <v>0</v>
      </c>
      <c r="AZ18" s="465">
        <f t="shared" si="49"/>
        <v>0</v>
      </c>
      <c r="BA18" s="465">
        <f t="shared" si="50"/>
        <v>0</v>
      </c>
      <c r="BB18" s="465">
        <f t="shared" si="51"/>
        <v>0</v>
      </c>
      <c r="BC18" s="465">
        <f t="shared" si="52"/>
        <v>0</v>
      </c>
      <c r="BD18" s="465">
        <f t="shared" si="53"/>
        <v>0</v>
      </c>
      <c r="BE18" s="465">
        <f t="shared" si="54"/>
        <v>0</v>
      </c>
      <c r="BF18" s="465">
        <f t="shared" si="55"/>
        <v>0</v>
      </c>
      <c r="BG18" s="465">
        <f t="shared" si="56"/>
        <v>0</v>
      </c>
      <c r="BH18" s="465">
        <f t="shared" si="57"/>
        <v>0</v>
      </c>
      <c r="BI18" s="465">
        <f t="shared" si="58"/>
        <v>0</v>
      </c>
      <c r="BJ18" s="465">
        <f t="shared" si="59"/>
        <v>0</v>
      </c>
      <c r="BK18" s="465">
        <f t="shared" si="60"/>
        <v>0</v>
      </c>
      <c r="BL18" s="465">
        <f t="shared" si="61"/>
        <v>0</v>
      </c>
    </row>
    <row r="19" spans="1:64" s="421" customFormat="1" ht="15" customHeight="1">
      <c r="A19" s="417" t="s">
        <v>37</v>
      </c>
      <c r="B19" s="418">
        <v>5</v>
      </c>
      <c r="C19" s="418">
        <v>551</v>
      </c>
      <c r="D19" s="418">
        <v>282</v>
      </c>
      <c r="E19" s="418">
        <v>269</v>
      </c>
      <c r="F19" s="419">
        <v>22</v>
      </c>
      <c r="G19" s="419">
        <v>14</v>
      </c>
      <c r="H19" s="418">
        <v>8</v>
      </c>
      <c r="I19" s="418">
        <v>480</v>
      </c>
      <c r="J19" s="418">
        <v>258</v>
      </c>
      <c r="K19" s="418">
        <v>222</v>
      </c>
      <c r="L19" s="418">
        <v>49</v>
      </c>
      <c r="M19" s="418">
        <v>10</v>
      </c>
      <c r="N19" s="418">
        <v>39</v>
      </c>
      <c r="O19" s="418">
        <v>179</v>
      </c>
      <c r="P19" s="418">
        <v>100</v>
      </c>
      <c r="Q19" s="418">
        <v>79</v>
      </c>
      <c r="R19" s="418">
        <v>111</v>
      </c>
      <c r="S19" s="418">
        <v>47</v>
      </c>
      <c r="T19" s="418">
        <v>64</v>
      </c>
      <c r="U19" s="418">
        <v>0</v>
      </c>
      <c r="V19" s="418">
        <v>0</v>
      </c>
      <c r="W19" s="418">
        <v>0</v>
      </c>
      <c r="X19" s="417" t="s">
        <v>37</v>
      </c>
      <c r="Y19" s="418">
        <v>5</v>
      </c>
      <c r="Z19" s="418">
        <v>1</v>
      </c>
      <c r="AA19" s="418">
        <v>0</v>
      </c>
      <c r="AB19" s="420">
        <v>1</v>
      </c>
      <c r="AC19" s="418">
        <v>24</v>
      </c>
      <c r="AD19" s="418">
        <v>8</v>
      </c>
      <c r="AE19" s="418">
        <v>16</v>
      </c>
      <c r="AF19" s="418">
        <v>66</v>
      </c>
      <c r="AG19" s="418">
        <v>38</v>
      </c>
      <c r="AH19" s="418">
        <v>28</v>
      </c>
      <c r="AI19" s="418">
        <v>8</v>
      </c>
      <c r="AJ19" s="418">
        <v>8</v>
      </c>
      <c r="AK19" s="418">
        <v>0</v>
      </c>
      <c r="AL19" s="418">
        <v>0</v>
      </c>
      <c r="AM19" s="418">
        <v>0</v>
      </c>
      <c r="AN19" s="418">
        <v>0</v>
      </c>
      <c r="AO19" s="418">
        <v>162</v>
      </c>
      <c r="AP19" s="418">
        <v>81</v>
      </c>
      <c r="AQ19" s="418">
        <v>81</v>
      </c>
      <c r="AR19" s="418">
        <v>509</v>
      </c>
      <c r="AS19" s="418">
        <v>0</v>
      </c>
      <c r="AT19" s="418">
        <v>42</v>
      </c>
      <c r="AU19" s="418">
        <v>0</v>
      </c>
      <c r="AV19" s="465"/>
      <c r="AW19" s="465">
        <f t="shared" si="46"/>
        <v>0</v>
      </c>
      <c r="AX19" s="465">
        <f t="shared" si="47"/>
        <v>0</v>
      </c>
      <c r="AY19" s="465">
        <f t="shared" si="48"/>
        <v>0</v>
      </c>
      <c r="AZ19" s="465">
        <f t="shared" si="49"/>
        <v>0</v>
      </c>
      <c r="BA19" s="465">
        <f t="shared" si="50"/>
        <v>0</v>
      </c>
      <c r="BB19" s="465">
        <f t="shared" si="51"/>
        <v>0</v>
      </c>
      <c r="BC19" s="465">
        <f t="shared" si="52"/>
        <v>0</v>
      </c>
      <c r="BD19" s="465">
        <f t="shared" si="53"/>
        <v>0</v>
      </c>
      <c r="BE19" s="465">
        <f t="shared" si="54"/>
        <v>0</v>
      </c>
      <c r="BF19" s="465">
        <f t="shared" si="55"/>
        <v>0</v>
      </c>
      <c r="BG19" s="465">
        <f t="shared" si="56"/>
        <v>0</v>
      </c>
      <c r="BH19" s="465">
        <f t="shared" si="57"/>
        <v>0</v>
      </c>
      <c r="BI19" s="465">
        <f t="shared" si="58"/>
        <v>0</v>
      </c>
      <c r="BJ19" s="465">
        <f t="shared" si="59"/>
        <v>0</v>
      </c>
      <c r="BK19" s="465">
        <f t="shared" si="60"/>
        <v>0</v>
      </c>
      <c r="BL19" s="465">
        <f t="shared" si="61"/>
        <v>0</v>
      </c>
    </row>
    <row r="20" spans="1:64" s="421" customFormat="1" ht="15" customHeight="1">
      <c r="A20" s="417" t="s">
        <v>38</v>
      </c>
      <c r="B20" s="418">
        <v>6</v>
      </c>
      <c r="C20" s="418">
        <v>391</v>
      </c>
      <c r="D20" s="418">
        <v>191</v>
      </c>
      <c r="E20" s="418">
        <v>200</v>
      </c>
      <c r="F20" s="419">
        <v>35</v>
      </c>
      <c r="G20" s="419">
        <v>10</v>
      </c>
      <c r="H20" s="418">
        <v>25</v>
      </c>
      <c r="I20" s="418">
        <v>308</v>
      </c>
      <c r="J20" s="418">
        <v>178</v>
      </c>
      <c r="K20" s="418">
        <v>130</v>
      </c>
      <c r="L20" s="418">
        <v>48</v>
      </c>
      <c r="M20" s="418">
        <v>3</v>
      </c>
      <c r="N20" s="418">
        <v>45</v>
      </c>
      <c r="O20" s="418">
        <v>203</v>
      </c>
      <c r="P20" s="418">
        <v>130</v>
      </c>
      <c r="Q20" s="418">
        <v>73</v>
      </c>
      <c r="R20" s="418">
        <v>2</v>
      </c>
      <c r="S20" s="418">
        <v>0</v>
      </c>
      <c r="T20" s="418">
        <v>2</v>
      </c>
      <c r="U20" s="418">
        <v>4</v>
      </c>
      <c r="V20" s="418">
        <v>0</v>
      </c>
      <c r="W20" s="418">
        <v>4</v>
      </c>
      <c r="X20" s="417" t="s">
        <v>38</v>
      </c>
      <c r="Y20" s="418">
        <v>6</v>
      </c>
      <c r="Z20" s="418">
        <v>0</v>
      </c>
      <c r="AA20" s="418">
        <v>0</v>
      </c>
      <c r="AB20" s="420">
        <v>0</v>
      </c>
      <c r="AC20" s="418">
        <v>0</v>
      </c>
      <c r="AD20" s="418">
        <v>0</v>
      </c>
      <c r="AE20" s="418">
        <v>0</v>
      </c>
      <c r="AF20" s="418">
        <v>69</v>
      </c>
      <c r="AG20" s="418">
        <v>29</v>
      </c>
      <c r="AH20" s="418">
        <v>40</v>
      </c>
      <c r="AI20" s="418">
        <v>0</v>
      </c>
      <c r="AJ20" s="418">
        <v>0</v>
      </c>
      <c r="AK20" s="418">
        <v>0</v>
      </c>
      <c r="AL20" s="418">
        <v>0</v>
      </c>
      <c r="AM20" s="418">
        <v>0</v>
      </c>
      <c r="AN20" s="418">
        <v>0</v>
      </c>
      <c r="AO20" s="418">
        <v>113</v>
      </c>
      <c r="AP20" s="418">
        <v>32</v>
      </c>
      <c r="AQ20" s="418">
        <v>81</v>
      </c>
      <c r="AR20" s="418">
        <v>391</v>
      </c>
      <c r="AS20" s="418">
        <v>0</v>
      </c>
      <c r="AT20" s="418">
        <v>0</v>
      </c>
      <c r="AU20" s="418">
        <v>0</v>
      </c>
      <c r="AV20" s="465"/>
      <c r="AW20" s="465">
        <f t="shared" si="46"/>
        <v>0</v>
      </c>
      <c r="AX20" s="465">
        <f t="shared" si="47"/>
        <v>0</v>
      </c>
      <c r="AY20" s="465">
        <f t="shared" si="48"/>
        <v>0</v>
      </c>
      <c r="AZ20" s="465">
        <f t="shared" si="49"/>
        <v>0</v>
      </c>
      <c r="BA20" s="465">
        <f t="shared" si="50"/>
        <v>0</v>
      </c>
      <c r="BB20" s="465">
        <f t="shared" si="51"/>
        <v>0</v>
      </c>
      <c r="BC20" s="465">
        <f t="shared" si="52"/>
        <v>0</v>
      </c>
      <c r="BD20" s="465">
        <f t="shared" si="53"/>
        <v>0</v>
      </c>
      <c r="BE20" s="465">
        <f t="shared" si="54"/>
        <v>0</v>
      </c>
      <c r="BF20" s="465">
        <f t="shared" si="55"/>
        <v>0</v>
      </c>
      <c r="BG20" s="465">
        <f t="shared" si="56"/>
        <v>0</v>
      </c>
      <c r="BH20" s="465">
        <f t="shared" si="57"/>
        <v>0</v>
      </c>
      <c r="BI20" s="465">
        <f t="shared" si="58"/>
        <v>0</v>
      </c>
      <c r="BJ20" s="465">
        <f t="shared" si="59"/>
        <v>0</v>
      </c>
      <c r="BK20" s="465">
        <f t="shared" si="60"/>
        <v>0</v>
      </c>
      <c r="BL20" s="465">
        <f t="shared" si="61"/>
        <v>0</v>
      </c>
    </row>
    <row r="21" spans="1:64" s="421" customFormat="1" ht="15" customHeight="1">
      <c r="A21" s="417" t="s">
        <v>39</v>
      </c>
      <c r="B21" s="418">
        <v>7</v>
      </c>
      <c r="C21" s="418">
        <v>725</v>
      </c>
      <c r="D21" s="418">
        <v>425</v>
      </c>
      <c r="E21" s="418">
        <v>300</v>
      </c>
      <c r="F21" s="419">
        <v>107</v>
      </c>
      <c r="G21" s="419">
        <v>59</v>
      </c>
      <c r="H21" s="418">
        <v>48</v>
      </c>
      <c r="I21" s="418">
        <v>618</v>
      </c>
      <c r="J21" s="418">
        <v>366</v>
      </c>
      <c r="K21" s="418">
        <v>252</v>
      </c>
      <c r="L21" s="418">
        <v>0</v>
      </c>
      <c r="M21" s="418">
        <v>0</v>
      </c>
      <c r="N21" s="418">
        <v>0</v>
      </c>
      <c r="O21" s="418">
        <v>184</v>
      </c>
      <c r="P21" s="418">
        <v>138</v>
      </c>
      <c r="Q21" s="418">
        <v>46</v>
      </c>
      <c r="R21" s="418">
        <v>74</v>
      </c>
      <c r="S21" s="418">
        <v>51</v>
      </c>
      <c r="T21" s="418">
        <v>23</v>
      </c>
      <c r="U21" s="418">
        <v>9</v>
      </c>
      <c r="V21" s="418">
        <v>6</v>
      </c>
      <c r="W21" s="418">
        <v>3</v>
      </c>
      <c r="X21" s="417" t="s">
        <v>39</v>
      </c>
      <c r="Y21" s="418">
        <v>7</v>
      </c>
      <c r="Z21" s="418">
        <v>3</v>
      </c>
      <c r="AA21" s="418">
        <v>3</v>
      </c>
      <c r="AB21" s="420">
        <v>0</v>
      </c>
      <c r="AC21" s="418">
        <v>8</v>
      </c>
      <c r="AD21" s="418">
        <v>4</v>
      </c>
      <c r="AE21" s="418">
        <v>4</v>
      </c>
      <c r="AF21" s="418">
        <v>78</v>
      </c>
      <c r="AG21" s="418">
        <v>56</v>
      </c>
      <c r="AH21" s="418">
        <v>22</v>
      </c>
      <c r="AI21" s="418">
        <v>0</v>
      </c>
      <c r="AJ21" s="418">
        <v>0</v>
      </c>
      <c r="AK21" s="418">
        <v>0</v>
      </c>
      <c r="AL21" s="418">
        <v>47</v>
      </c>
      <c r="AM21" s="418">
        <v>47</v>
      </c>
      <c r="AN21" s="418">
        <v>0</v>
      </c>
      <c r="AO21" s="418">
        <v>322</v>
      </c>
      <c r="AP21" s="418">
        <v>120</v>
      </c>
      <c r="AQ21" s="418">
        <v>202</v>
      </c>
      <c r="AR21" s="418">
        <v>725</v>
      </c>
      <c r="AS21" s="418">
        <v>0</v>
      </c>
      <c r="AT21" s="418">
        <v>0</v>
      </c>
      <c r="AU21" s="418">
        <v>0</v>
      </c>
      <c r="AV21" s="465"/>
      <c r="AW21" s="465">
        <f t="shared" si="46"/>
        <v>0</v>
      </c>
      <c r="AX21" s="465">
        <f t="shared" si="47"/>
        <v>0</v>
      </c>
      <c r="AY21" s="465">
        <f t="shared" si="48"/>
        <v>0</v>
      </c>
      <c r="AZ21" s="465">
        <f t="shared" si="49"/>
        <v>0</v>
      </c>
      <c r="BA21" s="465">
        <f t="shared" si="50"/>
        <v>0</v>
      </c>
      <c r="BB21" s="465">
        <f t="shared" si="51"/>
        <v>0</v>
      </c>
      <c r="BC21" s="465">
        <f t="shared" si="52"/>
        <v>0</v>
      </c>
      <c r="BD21" s="465">
        <f t="shared" si="53"/>
        <v>0</v>
      </c>
      <c r="BE21" s="465">
        <f t="shared" si="54"/>
        <v>0</v>
      </c>
      <c r="BF21" s="465">
        <f t="shared" si="55"/>
        <v>0</v>
      </c>
      <c r="BG21" s="465">
        <f t="shared" si="56"/>
        <v>0</v>
      </c>
      <c r="BH21" s="465">
        <f t="shared" si="57"/>
        <v>0</v>
      </c>
      <c r="BI21" s="465">
        <f t="shared" si="58"/>
        <v>0</v>
      </c>
      <c r="BJ21" s="465">
        <f t="shared" si="59"/>
        <v>0</v>
      </c>
      <c r="BK21" s="465">
        <f t="shared" si="60"/>
        <v>0</v>
      </c>
      <c r="BL21" s="465">
        <f t="shared" si="61"/>
        <v>0</v>
      </c>
    </row>
    <row r="22" spans="1:64" s="223" customFormat="1" ht="15" customHeight="1">
      <c r="A22" s="235" t="s">
        <v>40</v>
      </c>
      <c r="B22" s="237">
        <v>8</v>
      </c>
      <c r="C22" s="236">
        <f>SUM(C23:C28)</f>
        <v>3790</v>
      </c>
      <c r="D22" s="236">
        <f t="shared" ref="D22:W22" si="62">SUM(D23:D28)</f>
        <v>2087</v>
      </c>
      <c r="E22" s="236">
        <f t="shared" si="62"/>
        <v>1703</v>
      </c>
      <c r="F22" s="236">
        <f t="shared" si="62"/>
        <v>96</v>
      </c>
      <c r="G22" s="236">
        <f t="shared" si="62"/>
        <v>66</v>
      </c>
      <c r="H22" s="236">
        <f t="shared" si="62"/>
        <v>30</v>
      </c>
      <c r="I22" s="236">
        <f t="shared" si="62"/>
        <v>3677</v>
      </c>
      <c r="J22" s="236">
        <f t="shared" si="62"/>
        <v>2006</v>
      </c>
      <c r="K22" s="236">
        <f t="shared" si="62"/>
        <v>1671</v>
      </c>
      <c r="L22" s="236">
        <f t="shared" si="62"/>
        <v>17</v>
      </c>
      <c r="M22" s="236">
        <f t="shared" si="62"/>
        <v>15</v>
      </c>
      <c r="N22" s="236">
        <f t="shared" si="62"/>
        <v>2</v>
      </c>
      <c r="O22" s="236">
        <f t="shared" si="62"/>
        <v>1285</v>
      </c>
      <c r="P22" s="236">
        <f t="shared" si="62"/>
        <v>851</v>
      </c>
      <c r="Q22" s="236">
        <f t="shared" si="62"/>
        <v>434</v>
      </c>
      <c r="R22" s="236">
        <f t="shared" si="62"/>
        <v>154</v>
      </c>
      <c r="S22" s="236">
        <f t="shared" si="62"/>
        <v>88</v>
      </c>
      <c r="T22" s="236">
        <f t="shared" si="62"/>
        <v>66</v>
      </c>
      <c r="U22" s="236">
        <f t="shared" si="62"/>
        <v>6</v>
      </c>
      <c r="V22" s="236">
        <f t="shared" si="62"/>
        <v>3</v>
      </c>
      <c r="W22" s="236">
        <f t="shared" si="62"/>
        <v>3</v>
      </c>
      <c r="X22" s="235" t="s">
        <v>40</v>
      </c>
      <c r="Y22" s="237">
        <v>8</v>
      </c>
      <c r="Z22" s="236">
        <f t="shared" ref="Z22" si="63">SUM(Z23:Z28)</f>
        <v>6</v>
      </c>
      <c r="AA22" s="236">
        <f t="shared" ref="AA22" si="64">SUM(AA23:AA28)</f>
        <v>3</v>
      </c>
      <c r="AB22" s="236">
        <f t="shared" ref="AB22" si="65">SUM(AB23:AB28)</f>
        <v>3</v>
      </c>
      <c r="AC22" s="236">
        <f t="shared" ref="AC22" si="66">SUM(AC23:AC28)</f>
        <v>30</v>
      </c>
      <c r="AD22" s="236">
        <f t="shared" ref="AD22" si="67">SUM(AD23:AD28)</f>
        <v>13</v>
      </c>
      <c r="AE22" s="236">
        <f t="shared" ref="AE22" si="68">SUM(AE23:AE28)</f>
        <v>17</v>
      </c>
      <c r="AF22" s="236">
        <f t="shared" ref="AF22" si="69">SUM(AF23:AF28)</f>
        <v>480</v>
      </c>
      <c r="AG22" s="236">
        <f t="shared" ref="AG22" si="70">SUM(AG23:AG28)</f>
        <v>244</v>
      </c>
      <c r="AH22" s="236">
        <f t="shared" ref="AH22" si="71">SUM(AH23:AH28)</f>
        <v>236</v>
      </c>
      <c r="AI22" s="236">
        <f t="shared" ref="AI22" si="72">SUM(AI23:AI28)</f>
        <v>144</v>
      </c>
      <c r="AJ22" s="236">
        <f t="shared" ref="AJ22" si="73">SUM(AJ23:AJ28)</f>
        <v>124</v>
      </c>
      <c r="AK22" s="236">
        <f t="shared" ref="AK22" si="74">SUM(AK23:AK28)</f>
        <v>20</v>
      </c>
      <c r="AL22" s="236">
        <f t="shared" ref="AL22" si="75">SUM(AL23:AL28)</f>
        <v>71</v>
      </c>
      <c r="AM22" s="236">
        <f t="shared" ref="AM22" si="76">SUM(AM23:AM28)</f>
        <v>71</v>
      </c>
      <c r="AN22" s="236">
        <f t="shared" ref="AN22" si="77">SUM(AN23:AN28)</f>
        <v>0</v>
      </c>
      <c r="AO22" s="236">
        <f t="shared" ref="AO22" si="78">SUM(AO23:AO28)</f>
        <v>1614</v>
      </c>
      <c r="AP22" s="236">
        <f t="shared" ref="AP22" si="79">SUM(AP23:AP28)</f>
        <v>690</v>
      </c>
      <c r="AQ22" s="236">
        <f t="shared" ref="AQ22" si="80">SUM(AQ23:AQ28)</f>
        <v>924</v>
      </c>
      <c r="AR22" s="236">
        <f t="shared" ref="AR22" si="81">SUM(AR23:AR28)</f>
        <v>3768</v>
      </c>
      <c r="AS22" s="236">
        <f t="shared" ref="AS22" si="82">SUM(AS23:AS28)</f>
        <v>0</v>
      </c>
      <c r="AT22" s="236">
        <f t="shared" ref="AT22" si="83">SUM(AT23:AT28)</f>
        <v>22</v>
      </c>
      <c r="AU22" s="236">
        <f t="shared" ref="AU22" si="84">SUM(AU23:AU28)</f>
        <v>0</v>
      </c>
      <c r="AV22" s="465"/>
      <c r="AW22" s="465">
        <f t="shared" si="46"/>
        <v>0</v>
      </c>
      <c r="AX22" s="465">
        <f t="shared" si="47"/>
        <v>0</v>
      </c>
      <c r="AY22" s="465">
        <f t="shared" si="48"/>
        <v>0</v>
      </c>
      <c r="AZ22" s="465">
        <f t="shared" si="49"/>
        <v>0</v>
      </c>
      <c r="BA22" s="465">
        <f t="shared" si="50"/>
        <v>0</v>
      </c>
      <c r="BB22" s="465">
        <f t="shared" si="51"/>
        <v>0</v>
      </c>
      <c r="BC22" s="465">
        <f t="shared" si="52"/>
        <v>0</v>
      </c>
      <c r="BD22" s="465">
        <f t="shared" si="53"/>
        <v>0</v>
      </c>
      <c r="BE22" s="465">
        <f t="shared" si="54"/>
        <v>0</v>
      </c>
      <c r="BF22" s="465">
        <f t="shared" si="55"/>
        <v>0</v>
      </c>
      <c r="BG22" s="465">
        <f t="shared" si="56"/>
        <v>0</v>
      </c>
      <c r="BH22" s="465">
        <f t="shared" si="57"/>
        <v>0</v>
      </c>
      <c r="BI22" s="465">
        <f t="shared" si="58"/>
        <v>0</v>
      </c>
      <c r="BJ22" s="465">
        <f t="shared" si="59"/>
        <v>0</v>
      </c>
      <c r="BK22" s="465">
        <f t="shared" si="60"/>
        <v>0</v>
      </c>
      <c r="BL22" s="465">
        <f t="shared" si="61"/>
        <v>0</v>
      </c>
    </row>
    <row r="23" spans="1:64" s="421" customFormat="1" ht="22.5" customHeight="1">
      <c r="A23" s="417" t="s">
        <v>41</v>
      </c>
      <c r="B23" s="418">
        <v>9</v>
      </c>
      <c r="C23" s="418">
        <v>1085</v>
      </c>
      <c r="D23" s="418">
        <v>600</v>
      </c>
      <c r="E23" s="418">
        <v>485</v>
      </c>
      <c r="F23" s="419">
        <v>30</v>
      </c>
      <c r="G23" s="422">
        <v>19</v>
      </c>
      <c r="H23" s="422">
        <v>11</v>
      </c>
      <c r="I23" s="418">
        <v>1038</v>
      </c>
      <c r="J23" s="418">
        <v>566</v>
      </c>
      <c r="K23" s="418">
        <v>472</v>
      </c>
      <c r="L23" s="418">
        <v>17</v>
      </c>
      <c r="M23" s="418">
        <v>15</v>
      </c>
      <c r="N23" s="418">
        <v>2</v>
      </c>
      <c r="O23" s="418">
        <v>214</v>
      </c>
      <c r="P23" s="418">
        <v>141</v>
      </c>
      <c r="Q23" s="418">
        <v>73</v>
      </c>
      <c r="R23" s="418">
        <v>138</v>
      </c>
      <c r="S23" s="418">
        <v>77</v>
      </c>
      <c r="T23" s="418">
        <v>61</v>
      </c>
      <c r="U23" s="418">
        <v>3</v>
      </c>
      <c r="V23" s="418">
        <v>3</v>
      </c>
      <c r="W23" s="418">
        <v>0</v>
      </c>
      <c r="X23" s="417" t="s">
        <v>41</v>
      </c>
      <c r="Y23" s="418">
        <v>9</v>
      </c>
      <c r="Z23" s="459">
        <v>6</v>
      </c>
      <c r="AA23" s="459">
        <v>3</v>
      </c>
      <c r="AB23" s="459">
        <v>3</v>
      </c>
      <c r="AC23" s="418">
        <v>25</v>
      </c>
      <c r="AD23" s="418">
        <v>12</v>
      </c>
      <c r="AE23" s="418">
        <v>13</v>
      </c>
      <c r="AF23" s="418">
        <v>43</v>
      </c>
      <c r="AG23" s="418">
        <v>24</v>
      </c>
      <c r="AH23" s="418">
        <v>19</v>
      </c>
      <c r="AI23" s="418">
        <v>0</v>
      </c>
      <c r="AJ23" s="418">
        <v>0</v>
      </c>
      <c r="AK23" s="418">
        <v>0</v>
      </c>
      <c r="AL23" s="418">
        <v>0</v>
      </c>
      <c r="AM23" s="418">
        <v>0</v>
      </c>
      <c r="AN23" s="418">
        <v>0</v>
      </c>
      <c r="AO23" s="418">
        <v>656</v>
      </c>
      <c r="AP23" s="418">
        <v>340</v>
      </c>
      <c r="AQ23" s="418">
        <v>316</v>
      </c>
      <c r="AR23" s="418">
        <v>1085</v>
      </c>
      <c r="AS23" s="418">
        <v>0</v>
      </c>
      <c r="AT23" s="418">
        <v>0</v>
      </c>
      <c r="AU23" s="418">
        <v>0</v>
      </c>
      <c r="AV23" s="465"/>
      <c r="AW23" s="465">
        <f t="shared" si="46"/>
        <v>0</v>
      </c>
      <c r="AX23" s="465">
        <f t="shared" si="47"/>
        <v>0</v>
      </c>
      <c r="AY23" s="465">
        <f t="shared" si="48"/>
        <v>0</v>
      </c>
      <c r="AZ23" s="465">
        <f t="shared" si="49"/>
        <v>0</v>
      </c>
      <c r="BA23" s="465">
        <f t="shared" si="50"/>
        <v>0</v>
      </c>
      <c r="BB23" s="465">
        <f t="shared" si="51"/>
        <v>0</v>
      </c>
      <c r="BC23" s="465">
        <f t="shared" si="52"/>
        <v>0</v>
      </c>
      <c r="BD23" s="465">
        <f t="shared" si="53"/>
        <v>0</v>
      </c>
      <c r="BE23" s="465">
        <f t="shared" si="54"/>
        <v>0</v>
      </c>
      <c r="BF23" s="465">
        <f t="shared" si="55"/>
        <v>0</v>
      </c>
      <c r="BG23" s="465">
        <f t="shared" si="56"/>
        <v>0</v>
      </c>
      <c r="BH23" s="465">
        <f t="shared" si="57"/>
        <v>0</v>
      </c>
      <c r="BI23" s="465">
        <f t="shared" si="58"/>
        <v>0</v>
      </c>
      <c r="BJ23" s="465">
        <f t="shared" si="59"/>
        <v>0</v>
      </c>
      <c r="BK23" s="465">
        <f t="shared" si="60"/>
        <v>0</v>
      </c>
      <c r="BL23" s="465">
        <f t="shared" si="61"/>
        <v>0</v>
      </c>
    </row>
    <row r="24" spans="1:64" s="421" customFormat="1" ht="15" customHeight="1">
      <c r="A24" s="417" t="s">
        <v>42</v>
      </c>
      <c r="B24" s="418">
        <v>10</v>
      </c>
      <c r="C24" s="418">
        <v>764</v>
      </c>
      <c r="D24" s="418">
        <v>384</v>
      </c>
      <c r="E24" s="418">
        <v>380</v>
      </c>
      <c r="F24" s="419">
        <v>32</v>
      </c>
      <c r="G24" s="419">
        <v>23</v>
      </c>
      <c r="H24" s="418">
        <v>9</v>
      </c>
      <c r="I24" s="418">
        <v>732</v>
      </c>
      <c r="J24" s="418">
        <v>361</v>
      </c>
      <c r="K24" s="418">
        <v>371</v>
      </c>
      <c r="L24" s="418">
        <v>0</v>
      </c>
      <c r="M24" s="418">
        <v>0</v>
      </c>
      <c r="N24" s="418">
        <v>0</v>
      </c>
      <c r="O24" s="418">
        <v>255</v>
      </c>
      <c r="P24" s="418">
        <v>164</v>
      </c>
      <c r="Q24" s="418">
        <v>91</v>
      </c>
      <c r="R24" s="418">
        <v>0</v>
      </c>
      <c r="S24" s="418">
        <v>0</v>
      </c>
      <c r="T24" s="418">
        <v>0</v>
      </c>
      <c r="U24" s="418">
        <v>0</v>
      </c>
      <c r="V24" s="418">
        <v>0</v>
      </c>
      <c r="W24" s="418">
        <v>0</v>
      </c>
      <c r="X24" s="417" t="s">
        <v>42</v>
      </c>
      <c r="Y24" s="418">
        <v>10</v>
      </c>
      <c r="Z24" s="418">
        <v>0</v>
      </c>
      <c r="AA24" s="418">
        <v>0</v>
      </c>
      <c r="AB24" s="420">
        <v>0</v>
      </c>
      <c r="AC24" s="418">
        <v>0</v>
      </c>
      <c r="AD24" s="418">
        <v>0</v>
      </c>
      <c r="AE24" s="418">
        <v>0</v>
      </c>
      <c r="AF24" s="418">
        <v>20</v>
      </c>
      <c r="AG24" s="418">
        <v>17</v>
      </c>
      <c r="AH24" s="418">
        <v>3</v>
      </c>
      <c r="AI24" s="418">
        <v>40</v>
      </c>
      <c r="AJ24" s="418">
        <v>40</v>
      </c>
      <c r="AK24" s="418">
        <v>0</v>
      </c>
      <c r="AL24" s="418">
        <v>0</v>
      </c>
      <c r="AM24" s="418">
        <v>0</v>
      </c>
      <c r="AN24" s="418">
        <v>0</v>
      </c>
      <c r="AO24" s="418">
        <v>449</v>
      </c>
      <c r="AP24" s="418">
        <v>163</v>
      </c>
      <c r="AQ24" s="418">
        <v>286</v>
      </c>
      <c r="AR24" s="418">
        <v>764</v>
      </c>
      <c r="AS24" s="418">
        <v>0</v>
      </c>
      <c r="AT24" s="418">
        <v>0</v>
      </c>
      <c r="AU24" s="418">
        <v>0</v>
      </c>
      <c r="AV24" s="465"/>
      <c r="AW24" s="465">
        <f t="shared" si="46"/>
        <v>0</v>
      </c>
      <c r="AX24" s="465">
        <f t="shared" si="47"/>
        <v>0</v>
      </c>
      <c r="AY24" s="465">
        <f t="shared" si="48"/>
        <v>0</v>
      </c>
      <c r="AZ24" s="465">
        <f t="shared" si="49"/>
        <v>0</v>
      </c>
      <c r="BA24" s="465">
        <f t="shared" si="50"/>
        <v>0</v>
      </c>
      <c r="BB24" s="465">
        <f t="shared" si="51"/>
        <v>0</v>
      </c>
      <c r="BC24" s="465">
        <f t="shared" si="52"/>
        <v>0</v>
      </c>
      <c r="BD24" s="465">
        <f t="shared" si="53"/>
        <v>0</v>
      </c>
      <c r="BE24" s="465">
        <f t="shared" si="54"/>
        <v>0</v>
      </c>
      <c r="BF24" s="465">
        <f t="shared" si="55"/>
        <v>0</v>
      </c>
      <c r="BG24" s="465">
        <f t="shared" si="56"/>
        <v>0</v>
      </c>
      <c r="BH24" s="465">
        <f t="shared" si="57"/>
        <v>0</v>
      </c>
      <c r="BI24" s="465">
        <f t="shared" si="58"/>
        <v>0</v>
      </c>
      <c r="BJ24" s="465">
        <f t="shared" si="59"/>
        <v>0</v>
      </c>
      <c r="BK24" s="465">
        <f t="shared" si="60"/>
        <v>0</v>
      </c>
      <c r="BL24" s="465">
        <f t="shared" si="61"/>
        <v>0</v>
      </c>
    </row>
    <row r="25" spans="1:64" s="421" customFormat="1" ht="15" customHeight="1">
      <c r="A25" s="417" t="s">
        <v>43</v>
      </c>
      <c r="B25" s="418">
        <v>11</v>
      </c>
      <c r="C25" s="418">
        <v>473</v>
      </c>
      <c r="D25" s="418">
        <v>294</v>
      </c>
      <c r="E25" s="418">
        <v>179</v>
      </c>
      <c r="F25" s="419">
        <v>0</v>
      </c>
      <c r="G25" s="419">
        <v>0</v>
      </c>
      <c r="H25" s="418">
        <v>0</v>
      </c>
      <c r="I25" s="418">
        <v>473</v>
      </c>
      <c r="J25" s="418">
        <v>294</v>
      </c>
      <c r="K25" s="418">
        <v>179</v>
      </c>
      <c r="L25" s="418">
        <v>0</v>
      </c>
      <c r="M25" s="418">
        <v>0</v>
      </c>
      <c r="N25" s="418">
        <v>0</v>
      </c>
      <c r="O25" s="418">
        <v>62</v>
      </c>
      <c r="P25" s="418">
        <v>50</v>
      </c>
      <c r="Q25" s="418">
        <v>12</v>
      </c>
      <c r="R25" s="418">
        <v>0</v>
      </c>
      <c r="S25" s="418">
        <v>0</v>
      </c>
      <c r="T25" s="418">
        <v>0</v>
      </c>
      <c r="U25" s="418">
        <v>0</v>
      </c>
      <c r="V25" s="418">
        <v>0</v>
      </c>
      <c r="W25" s="418">
        <v>0</v>
      </c>
      <c r="X25" s="417" t="s">
        <v>43</v>
      </c>
      <c r="Y25" s="418">
        <v>11</v>
      </c>
      <c r="Z25" s="418">
        <v>0</v>
      </c>
      <c r="AA25" s="418">
        <v>0</v>
      </c>
      <c r="AB25" s="420">
        <v>0</v>
      </c>
      <c r="AC25" s="418">
        <v>4</v>
      </c>
      <c r="AD25" s="418">
        <v>0</v>
      </c>
      <c r="AE25" s="418">
        <v>4</v>
      </c>
      <c r="AF25" s="418">
        <v>51</v>
      </c>
      <c r="AG25" s="418">
        <v>30</v>
      </c>
      <c r="AH25" s="418">
        <v>21</v>
      </c>
      <c r="AI25" s="418">
        <v>86</v>
      </c>
      <c r="AJ25" s="418">
        <v>66</v>
      </c>
      <c r="AK25" s="418">
        <v>20</v>
      </c>
      <c r="AL25" s="418">
        <v>60</v>
      </c>
      <c r="AM25" s="418">
        <v>60</v>
      </c>
      <c r="AN25" s="418">
        <v>0</v>
      </c>
      <c r="AO25" s="418">
        <v>210</v>
      </c>
      <c r="AP25" s="418">
        <v>88</v>
      </c>
      <c r="AQ25" s="418">
        <v>122</v>
      </c>
      <c r="AR25" s="418">
        <v>473</v>
      </c>
      <c r="AS25" s="418">
        <v>0</v>
      </c>
      <c r="AT25" s="418">
        <v>0</v>
      </c>
      <c r="AU25" s="418">
        <v>0</v>
      </c>
      <c r="AV25" s="465"/>
      <c r="AW25" s="465">
        <f t="shared" si="46"/>
        <v>0</v>
      </c>
      <c r="AX25" s="465">
        <f t="shared" si="47"/>
        <v>0</v>
      </c>
      <c r="AY25" s="465">
        <f t="shared" si="48"/>
        <v>0</v>
      </c>
      <c r="AZ25" s="465">
        <f t="shared" si="49"/>
        <v>0</v>
      </c>
      <c r="BA25" s="465">
        <f t="shared" si="50"/>
        <v>0</v>
      </c>
      <c r="BB25" s="465">
        <f t="shared" si="51"/>
        <v>0</v>
      </c>
      <c r="BC25" s="465">
        <f t="shared" si="52"/>
        <v>0</v>
      </c>
      <c r="BD25" s="465">
        <f t="shared" si="53"/>
        <v>0</v>
      </c>
      <c r="BE25" s="465">
        <f t="shared" si="54"/>
        <v>0</v>
      </c>
      <c r="BF25" s="465">
        <f t="shared" si="55"/>
        <v>0</v>
      </c>
      <c r="BG25" s="465">
        <f t="shared" si="56"/>
        <v>0</v>
      </c>
      <c r="BH25" s="465">
        <f t="shared" si="57"/>
        <v>0</v>
      </c>
      <c r="BI25" s="465">
        <f t="shared" si="58"/>
        <v>0</v>
      </c>
      <c r="BJ25" s="465">
        <f t="shared" si="59"/>
        <v>0</v>
      </c>
      <c r="BK25" s="465">
        <f t="shared" si="60"/>
        <v>0</v>
      </c>
      <c r="BL25" s="465">
        <f t="shared" si="61"/>
        <v>0</v>
      </c>
    </row>
    <row r="26" spans="1:64" s="421" customFormat="1" ht="15" customHeight="1">
      <c r="A26" s="417" t="s">
        <v>44</v>
      </c>
      <c r="B26" s="418">
        <v>12</v>
      </c>
      <c r="C26" s="418">
        <v>662</v>
      </c>
      <c r="D26" s="418">
        <v>393</v>
      </c>
      <c r="E26" s="418">
        <v>269</v>
      </c>
      <c r="F26" s="419">
        <v>22</v>
      </c>
      <c r="G26" s="419">
        <v>15</v>
      </c>
      <c r="H26" s="418">
        <v>7</v>
      </c>
      <c r="I26" s="418">
        <v>640</v>
      </c>
      <c r="J26" s="418">
        <v>378</v>
      </c>
      <c r="K26" s="418">
        <v>262</v>
      </c>
      <c r="L26" s="418">
        <v>0</v>
      </c>
      <c r="M26" s="418">
        <v>0</v>
      </c>
      <c r="N26" s="418">
        <v>0</v>
      </c>
      <c r="O26" s="418">
        <v>310</v>
      </c>
      <c r="P26" s="418">
        <v>221</v>
      </c>
      <c r="Q26" s="418">
        <v>89</v>
      </c>
      <c r="R26" s="418">
        <v>12</v>
      </c>
      <c r="S26" s="418">
        <v>10</v>
      </c>
      <c r="T26" s="418">
        <v>2</v>
      </c>
      <c r="U26" s="418">
        <v>2</v>
      </c>
      <c r="V26" s="418">
        <v>0</v>
      </c>
      <c r="W26" s="418">
        <v>2</v>
      </c>
      <c r="X26" s="417" t="s">
        <v>44</v>
      </c>
      <c r="Y26" s="418">
        <v>12</v>
      </c>
      <c r="Z26" s="418">
        <v>0</v>
      </c>
      <c r="AA26" s="418">
        <v>0</v>
      </c>
      <c r="AB26" s="420">
        <v>0</v>
      </c>
      <c r="AC26" s="418">
        <v>0</v>
      </c>
      <c r="AD26" s="418">
        <v>0</v>
      </c>
      <c r="AE26" s="418">
        <v>0</v>
      </c>
      <c r="AF26" s="418">
        <v>180</v>
      </c>
      <c r="AG26" s="418">
        <v>91</v>
      </c>
      <c r="AH26" s="418">
        <v>89</v>
      </c>
      <c r="AI26" s="418">
        <v>18</v>
      </c>
      <c r="AJ26" s="418">
        <v>18</v>
      </c>
      <c r="AK26" s="418">
        <v>0</v>
      </c>
      <c r="AL26" s="418">
        <v>11</v>
      </c>
      <c r="AM26" s="418">
        <v>11</v>
      </c>
      <c r="AN26" s="418">
        <v>0</v>
      </c>
      <c r="AO26" s="418">
        <v>129</v>
      </c>
      <c r="AP26" s="418">
        <v>42</v>
      </c>
      <c r="AQ26" s="418">
        <v>87</v>
      </c>
      <c r="AR26" s="418">
        <v>640</v>
      </c>
      <c r="AS26" s="418">
        <v>0</v>
      </c>
      <c r="AT26" s="418">
        <v>22</v>
      </c>
      <c r="AU26" s="418">
        <v>0</v>
      </c>
      <c r="AV26" s="465"/>
      <c r="AW26" s="465">
        <f t="shared" si="46"/>
        <v>0</v>
      </c>
      <c r="AX26" s="465">
        <f t="shared" si="47"/>
        <v>0</v>
      </c>
      <c r="AY26" s="465">
        <f t="shared" si="48"/>
        <v>0</v>
      </c>
      <c r="AZ26" s="465">
        <f t="shared" si="49"/>
        <v>0</v>
      </c>
      <c r="BA26" s="465">
        <f t="shared" si="50"/>
        <v>0</v>
      </c>
      <c r="BB26" s="465">
        <f t="shared" si="51"/>
        <v>0</v>
      </c>
      <c r="BC26" s="465">
        <f t="shared" si="52"/>
        <v>0</v>
      </c>
      <c r="BD26" s="465">
        <f t="shared" si="53"/>
        <v>0</v>
      </c>
      <c r="BE26" s="465">
        <f t="shared" si="54"/>
        <v>0</v>
      </c>
      <c r="BF26" s="465">
        <f t="shared" si="55"/>
        <v>0</v>
      </c>
      <c r="BG26" s="465">
        <f t="shared" si="56"/>
        <v>0</v>
      </c>
      <c r="BH26" s="465">
        <f t="shared" si="57"/>
        <v>0</v>
      </c>
      <c r="BI26" s="465">
        <f t="shared" si="58"/>
        <v>0</v>
      </c>
      <c r="BJ26" s="465">
        <f t="shared" si="59"/>
        <v>0</v>
      </c>
      <c r="BK26" s="465">
        <f t="shared" si="60"/>
        <v>0</v>
      </c>
      <c r="BL26" s="465">
        <f t="shared" si="61"/>
        <v>0</v>
      </c>
    </row>
    <row r="27" spans="1:64" s="421" customFormat="1" ht="15" customHeight="1">
      <c r="A27" s="417" t="s">
        <v>45</v>
      </c>
      <c r="B27" s="418">
        <v>13</v>
      </c>
      <c r="C27" s="418">
        <v>551</v>
      </c>
      <c r="D27" s="418">
        <v>263</v>
      </c>
      <c r="E27" s="418">
        <v>288</v>
      </c>
      <c r="F27" s="419">
        <v>0</v>
      </c>
      <c r="G27" s="419">
        <v>0</v>
      </c>
      <c r="H27" s="418">
        <v>0</v>
      </c>
      <c r="I27" s="418">
        <v>551</v>
      </c>
      <c r="J27" s="418">
        <v>263</v>
      </c>
      <c r="K27" s="418">
        <v>288</v>
      </c>
      <c r="L27" s="418">
        <v>0</v>
      </c>
      <c r="M27" s="418">
        <v>0</v>
      </c>
      <c r="N27" s="418">
        <v>0</v>
      </c>
      <c r="O27" s="418">
        <v>265</v>
      </c>
      <c r="P27" s="418">
        <v>160</v>
      </c>
      <c r="Q27" s="418">
        <v>105</v>
      </c>
      <c r="R27" s="418">
        <v>4</v>
      </c>
      <c r="S27" s="418">
        <v>1</v>
      </c>
      <c r="T27" s="418">
        <v>3</v>
      </c>
      <c r="U27" s="418">
        <v>1</v>
      </c>
      <c r="V27" s="418">
        <v>0</v>
      </c>
      <c r="W27" s="418">
        <v>1</v>
      </c>
      <c r="X27" s="417" t="s">
        <v>45</v>
      </c>
      <c r="Y27" s="418">
        <v>13</v>
      </c>
      <c r="Z27" s="418">
        <v>0</v>
      </c>
      <c r="AA27" s="418">
        <v>0</v>
      </c>
      <c r="AB27" s="420">
        <v>0</v>
      </c>
      <c r="AC27" s="418">
        <v>1</v>
      </c>
      <c r="AD27" s="418">
        <v>1</v>
      </c>
      <c r="AE27" s="418">
        <v>0</v>
      </c>
      <c r="AF27" s="418">
        <v>176</v>
      </c>
      <c r="AG27" s="418">
        <v>79</v>
      </c>
      <c r="AH27" s="418">
        <v>97</v>
      </c>
      <c r="AI27" s="418">
        <v>0</v>
      </c>
      <c r="AJ27" s="418">
        <v>0</v>
      </c>
      <c r="AK27" s="418">
        <v>0</v>
      </c>
      <c r="AL27" s="418">
        <v>0</v>
      </c>
      <c r="AM27" s="418">
        <v>0</v>
      </c>
      <c r="AN27" s="418">
        <v>0</v>
      </c>
      <c r="AO27" s="418">
        <v>104</v>
      </c>
      <c r="AP27" s="418">
        <v>22</v>
      </c>
      <c r="AQ27" s="418">
        <v>82</v>
      </c>
      <c r="AR27" s="418">
        <v>551</v>
      </c>
      <c r="AS27" s="418">
        <v>0</v>
      </c>
      <c r="AT27" s="418">
        <v>0</v>
      </c>
      <c r="AU27" s="418">
        <v>0</v>
      </c>
      <c r="AV27" s="465"/>
      <c r="AW27" s="465">
        <f t="shared" si="46"/>
        <v>0</v>
      </c>
      <c r="AX27" s="465">
        <f t="shared" si="47"/>
        <v>0</v>
      </c>
      <c r="AY27" s="465">
        <f t="shared" si="48"/>
        <v>0</v>
      </c>
      <c r="AZ27" s="465">
        <f t="shared" si="49"/>
        <v>0</v>
      </c>
      <c r="BA27" s="465">
        <f t="shared" si="50"/>
        <v>0</v>
      </c>
      <c r="BB27" s="465">
        <f t="shared" si="51"/>
        <v>0</v>
      </c>
      <c r="BC27" s="465">
        <f t="shared" si="52"/>
        <v>0</v>
      </c>
      <c r="BD27" s="465">
        <f t="shared" si="53"/>
        <v>0</v>
      </c>
      <c r="BE27" s="465">
        <f t="shared" si="54"/>
        <v>0</v>
      </c>
      <c r="BF27" s="465">
        <f t="shared" si="55"/>
        <v>0</v>
      </c>
      <c r="BG27" s="465">
        <f t="shared" si="56"/>
        <v>0</v>
      </c>
      <c r="BH27" s="465">
        <f t="shared" si="57"/>
        <v>0</v>
      </c>
      <c r="BI27" s="465">
        <f t="shared" si="58"/>
        <v>0</v>
      </c>
      <c r="BJ27" s="465">
        <f t="shared" si="59"/>
        <v>0</v>
      </c>
      <c r="BK27" s="465">
        <f t="shared" si="60"/>
        <v>0</v>
      </c>
      <c r="BL27" s="465">
        <f t="shared" si="61"/>
        <v>0</v>
      </c>
    </row>
    <row r="28" spans="1:64" s="421" customFormat="1" ht="15" customHeight="1">
      <c r="A28" s="417" t="s">
        <v>46</v>
      </c>
      <c r="B28" s="418">
        <v>14</v>
      </c>
      <c r="C28" s="418">
        <v>255</v>
      </c>
      <c r="D28" s="418">
        <v>153</v>
      </c>
      <c r="E28" s="418">
        <v>102</v>
      </c>
      <c r="F28" s="419">
        <v>12</v>
      </c>
      <c r="G28" s="419">
        <v>9</v>
      </c>
      <c r="H28" s="418">
        <v>3</v>
      </c>
      <c r="I28" s="418">
        <v>243</v>
      </c>
      <c r="J28" s="418">
        <v>144</v>
      </c>
      <c r="K28" s="418">
        <v>99</v>
      </c>
      <c r="L28" s="418">
        <v>0</v>
      </c>
      <c r="M28" s="418">
        <v>0</v>
      </c>
      <c r="N28" s="418">
        <v>0</v>
      </c>
      <c r="O28" s="418">
        <v>179</v>
      </c>
      <c r="P28" s="418">
        <v>115</v>
      </c>
      <c r="Q28" s="418">
        <v>64</v>
      </c>
      <c r="R28" s="418">
        <v>0</v>
      </c>
      <c r="S28" s="418">
        <v>0</v>
      </c>
      <c r="T28" s="418">
        <v>0</v>
      </c>
      <c r="U28" s="418">
        <v>0</v>
      </c>
      <c r="V28" s="418">
        <v>0</v>
      </c>
      <c r="W28" s="418">
        <v>0</v>
      </c>
      <c r="X28" s="417" t="s">
        <v>46</v>
      </c>
      <c r="Y28" s="418">
        <v>14</v>
      </c>
      <c r="Z28" s="418">
        <v>0</v>
      </c>
      <c r="AA28" s="418">
        <v>0</v>
      </c>
      <c r="AB28" s="420">
        <v>0</v>
      </c>
      <c r="AC28" s="418">
        <v>0</v>
      </c>
      <c r="AD28" s="418">
        <v>0</v>
      </c>
      <c r="AE28" s="418">
        <v>0</v>
      </c>
      <c r="AF28" s="418">
        <v>10</v>
      </c>
      <c r="AG28" s="418">
        <v>3</v>
      </c>
      <c r="AH28" s="418">
        <v>7</v>
      </c>
      <c r="AI28" s="418">
        <v>0</v>
      </c>
      <c r="AJ28" s="418">
        <v>0</v>
      </c>
      <c r="AK28" s="418">
        <v>0</v>
      </c>
      <c r="AL28" s="418">
        <v>0</v>
      </c>
      <c r="AM28" s="418">
        <v>0</v>
      </c>
      <c r="AN28" s="418">
        <v>0</v>
      </c>
      <c r="AO28" s="418">
        <v>66</v>
      </c>
      <c r="AP28" s="418">
        <v>35</v>
      </c>
      <c r="AQ28" s="418">
        <v>31</v>
      </c>
      <c r="AR28" s="418">
        <v>255</v>
      </c>
      <c r="AS28" s="418">
        <v>0</v>
      </c>
      <c r="AT28" s="418">
        <v>0</v>
      </c>
      <c r="AU28" s="418">
        <v>0</v>
      </c>
      <c r="AV28" s="465"/>
      <c r="AW28" s="465">
        <f t="shared" si="46"/>
        <v>0</v>
      </c>
      <c r="AX28" s="465">
        <f t="shared" si="47"/>
        <v>0</v>
      </c>
      <c r="AY28" s="465">
        <f t="shared" si="48"/>
        <v>0</v>
      </c>
      <c r="AZ28" s="465">
        <f t="shared" si="49"/>
        <v>0</v>
      </c>
      <c r="BA28" s="465">
        <f t="shared" si="50"/>
        <v>0</v>
      </c>
      <c r="BB28" s="465">
        <f t="shared" si="51"/>
        <v>0</v>
      </c>
      <c r="BC28" s="465">
        <f t="shared" si="52"/>
        <v>0</v>
      </c>
      <c r="BD28" s="465">
        <f t="shared" si="53"/>
        <v>0</v>
      </c>
      <c r="BE28" s="465">
        <f t="shared" si="54"/>
        <v>0</v>
      </c>
      <c r="BF28" s="465">
        <f t="shared" si="55"/>
        <v>0</v>
      </c>
      <c r="BG28" s="465">
        <f t="shared" si="56"/>
        <v>0</v>
      </c>
      <c r="BH28" s="465">
        <f t="shared" si="57"/>
        <v>0</v>
      </c>
      <c r="BI28" s="465">
        <f t="shared" si="58"/>
        <v>0</v>
      </c>
      <c r="BJ28" s="465">
        <f t="shared" si="59"/>
        <v>0</v>
      </c>
      <c r="BK28" s="465">
        <f t="shared" si="60"/>
        <v>0</v>
      </c>
      <c r="BL28" s="465">
        <f t="shared" si="61"/>
        <v>0</v>
      </c>
    </row>
    <row r="29" spans="1:64" s="223" customFormat="1" ht="15" customHeight="1">
      <c r="A29" s="235" t="s">
        <v>47</v>
      </c>
      <c r="B29" s="237">
        <v>15</v>
      </c>
      <c r="C29" s="236">
        <f>SUM(C30:C36)</f>
        <v>4116</v>
      </c>
      <c r="D29" s="236">
        <f t="shared" ref="D29:W29" si="85">SUM(D30:D36)</f>
        <v>2658</v>
      </c>
      <c r="E29" s="236">
        <f t="shared" si="85"/>
        <v>1458</v>
      </c>
      <c r="F29" s="236">
        <f t="shared" si="85"/>
        <v>187</v>
      </c>
      <c r="G29" s="236">
        <f t="shared" si="85"/>
        <v>129</v>
      </c>
      <c r="H29" s="236">
        <f t="shared" si="85"/>
        <v>58</v>
      </c>
      <c r="I29" s="236">
        <f t="shared" si="85"/>
        <v>3819</v>
      </c>
      <c r="J29" s="236">
        <f t="shared" si="85"/>
        <v>2461</v>
      </c>
      <c r="K29" s="236">
        <f t="shared" si="85"/>
        <v>1358</v>
      </c>
      <c r="L29" s="236">
        <f t="shared" si="85"/>
        <v>110</v>
      </c>
      <c r="M29" s="236">
        <f t="shared" si="85"/>
        <v>68</v>
      </c>
      <c r="N29" s="236">
        <f t="shared" si="85"/>
        <v>42</v>
      </c>
      <c r="O29" s="236">
        <f t="shared" si="85"/>
        <v>1788</v>
      </c>
      <c r="P29" s="236">
        <f t="shared" si="85"/>
        <v>1327</v>
      </c>
      <c r="Q29" s="236">
        <f t="shared" si="85"/>
        <v>461</v>
      </c>
      <c r="R29" s="236">
        <f t="shared" si="85"/>
        <v>417</v>
      </c>
      <c r="S29" s="236">
        <f t="shared" si="85"/>
        <v>238</v>
      </c>
      <c r="T29" s="236">
        <f t="shared" si="85"/>
        <v>179</v>
      </c>
      <c r="U29" s="236">
        <f t="shared" si="85"/>
        <v>50</v>
      </c>
      <c r="V29" s="236">
        <f t="shared" si="85"/>
        <v>35</v>
      </c>
      <c r="W29" s="236">
        <f t="shared" si="85"/>
        <v>15</v>
      </c>
      <c r="X29" s="235" t="s">
        <v>47</v>
      </c>
      <c r="Y29" s="237">
        <v>15</v>
      </c>
      <c r="Z29" s="236">
        <f t="shared" ref="Z29" si="86">SUM(Z30:Z36)</f>
        <v>10</v>
      </c>
      <c r="AA29" s="236">
        <f t="shared" ref="AA29" si="87">SUM(AA30:AA36)</f>
        <v>6</v>
      </c>
      <c r="AB29" s="236">
        <f t="shared" ref="AB29" si="88">SUM(AB30:AB36)</f>
        <v>4</v>
      </c>
      <c r="AC29" s="236">
        <f t="shared" ref="AC29" si="89">SUM(AC30:AC36)</f>
        <v>31</v>
      </c>
      <c r="AD29" s="236">
        <f t="shared" ref="AD29" si="90">SUM(AD30:AD36)</f>
        <v>4</v>
      </c>
      <c r="AE29" s="236">
        <f t="shared" ref="AE29" si="91">SUM(AE30:AE36)</f>
        <v>27</v>
      </c>
      <c r="AF29" s="236">
        <f t="shared" ref="AF29" si="92">SUM(AF30:AF36)</f>
        <v>618</v>
      </c>
      <c r="AG29" s="236">
        <f t="shared" ref="AG29" si="93">SUM(AG30:AG36)</f>
        <v>349</v>
      </c>
      <c r="AH29" s="236">
        <f t="shared" ref="AH29" si="94">SUM(AH30:AH36)</f>
        <v>269</v>
      </c>
      <c r="AI29" s="236">
        <f t="shared" ref="AI29" si="95">SUM(AI30:AI36)</f>
        <v>19</v>
      </c>
      <c r="AJ29" s="236">
        <f t="shared" ref="AJ29" si="96">SUM(AJ30:AJ36)</f>
        <v>19</v>
      </c>
      <c r="AK29" s="236">
        <f t="shared" ref="AK29" si="97">SUM(AK30:AK36)</f>
        <v>0</v>
      </c>
      <c r="AL29" s="236">
        <f t="shared" ref="AL29" si="98">SUM(AL30:AL36)</f>
        <v>76</v>
      </c>
      <c r="AM29" s="236">
        <f t="shared" ref="AM29" si="99">SUM(AM30:AM36)</f>
        <v>76</v>
      </c>
      <c r="AN29" s="236">
        <f t="shared" ref="AN29" si="100">SUM(AN30:AN36)</f>
        <v>0</v>
      </c>
      <c r="AO29" s="236">
        <f t="shared" ref="AO29" si="101">SUM(AO30:AO36)</f>
        <v>1107</v>
      </c>
      <c r="AP29" s="236">
        <f t="shared" ref="AP29" si="102">SUM(AP30:AP36)</f>
        <v>604</v>
      </c>
      <c r="AQ29" s="236">
        <f t="shared" ref="AQ29" si="103">SUM(AQ30:AQ36)</f>
        <v>503</v>
      </c>
      <c r="AR29" s="236">
        <f t="shared" ref="AR29" si="104">SUM(AR30:AR36)</f>
        <v>3632</v>
      </c>
      <c r="AS29" s="236">
        <f t="shared" ref="AS29" si="105">SUM(AS30:AS36)</f>
        <v>109</v>
      </c>
      <c r="AT29" s="236">
        <f t="shared" ref="AT29" si="106">SUM(AT30:AT36)</f>
        <v>375</v>
      </c>
      <c r="AU29" s="236">
        <f t="shared" ref="AU29" si="107">SUM(AU30:AU36)</f>
        <v>0</v>
      </c>
      <c r="AV29" s="465"/>
      <c r="AW29" s="465">
        <f t="shared" si="46"/>
        <v>0</v>
      </c>
      <c r="AX29" s="465">
        <f t="shared" si="47"/>
        <v>0</v>
      </c>
      <c r="AY29" s="465">
        <f t="shared" si="48"/>
        <v>0</v>
      </c>
      <c r="AZ29" s="465">
        <f t="shared" si="49"/>
        <v>0</v>
      </c>
      <c r="BA29" s="465">
        <f t="shared" si="50"/>
        <v>0</v>
      </c>
      <c r="BB29" s="465">
        <f t="shared" si="51"/>
        <v>0</v>
      </c>
      <c r="BC29" s="465">
        <f t="shared" si="52"/>
        <v>0</v>
      </c>
      <c r="BD29" s="465">
        <f t="shared" si="53"/>
        <v>0</v>
      </c>
      <c r="BE29" s="465">
        <f t="shared" si="54"/>
        <v>0</v>
      </c>
      <c r="BF29" s="465">
        <f t="shared" si="55"/>
        <v>0</v>
      </c>
      <c r="BG29" s="465">
        <f t="shared" si="56"/>
        <v>0</v>
      </c>
      <c r="BH29" s="465">
        <f t="shared" si="57"/>
        <v>0</v>
      </c>
      <c r="BI29" s="465">
        <f t="shared" si="58"/>
        <v>0</v>
      </c>
      <c r="BJ29" s="465">
        <f t="shared" si="59"/>
        <v>0</v>
      </c>
      <c r="BK29" s="465">
        <f t="shared" si="60"/>
        <v>0</v>
      </c>
      <c r="BL29" s="465">
        <f t="shared" si="61"/>
        <v>0</v>
      </c>
    </row>
    <row r="30" spans="1:64" s="421" customFormat="1" ht="15" customHeight="1">
      <c r="A30" s="417" t="s">
        <v>48</v>
      </c>
      <c r="B30" s="418">
        <v>16</v>
      </c>
      <c r="C30" s="418">
        <v>276</v>
      </c>
      <c r="D30" s="418">
        <v>221</v>
      </c>
      <c r="E30" s="418">
        <v>55</v>
      </c>
      <c r="F30" s="419">
        <v>58</v>
      </c>
      <c r="G30" s="419">
        <v>43</v>
      </c>
      <c r="H30" s="418">
        <v>15</v>
      </c>
      <c r="I30" s="418">
        <v>218</v>
      </c>
      <c r="J30" s="418">
        <v>178</v>
      </c>
      <c r="K30" s="418">
        <v>40</v>
      </c>
      <c r="L30" s="418">
        <v>0</v>
      </c>
      <c r="M30" s="418">
        <v>0</v>
      </c>
      <c r="N30" s="418">
        <v>0</v>
      </c>
      <c r="O30" s="418">
        <v>99</v>
      </c>
      <c r="P30" s="418">
        <v>80</v>
      </c>
      <c r="Q30" s="418">
        <v>19</v>
      </c>
      <c r="R30" s="418">
        <v>13</v>
      </c>
      <c r="S30" s="418">
        <v>10</v>
      </c>
      <c r="T30" s="418">
        <v>3</v>
      </c>
      <c r="U30" s="418">
        <v>14</v>
      </c>
      <c r="V30" s="418">
        <v>13</v>
      </c>
      <c r="W30" s="418">
        <v>1</v>
      </c>
      <c r="X30" s="417" t="s">
        <v>48</v>
      </c>
      <c r="Y30" s="418">
        <v>16</v>
      </c>
      <c r="Z30" s="418">
        <v>0</v>
      </c>
      <c r="AA30" s="418">
        <v>0</v>
      </c>
      <c r="AB30" s="420">
        <v>0</v>
      </c>
      <c r="AC30" s="418">
        <v>0</v>
      </c>
      <c r="AD30" s="418">
        <v>0</v>
      </c>
      <c r="AE30" s="418">
        <v>0</v>
      </c>
      <c r="AF30" s="418">
        <v>73</v>
      </c>
      <c r="AG30" s="418">
        <v>60</v>
      </c>
      <c r="AH30" s="418">
        <v>13</v>
      </c>
      <c r="AI30" s="418">
        <v>1</v>
      </c>
      <c r="AJ30" s="418">
        <v>1</v>
      </c>
      <c r="AK30" s="418">
        <v>0</v>
      </c>
      <c r="AL30" s="418">
        <v>28</v>
      </c>
      <c r="AM30" s="418">
        <v>28</v>
      </c>
      <c r="AN30" s="418">
        <v>0</v>
      </c>
      <c r="AO30" s="418">
        <v>48</v>
      </c>
      <c r="AP30" s="418">
        <v>29</v>
      </c>
      <c r="AQ30" s="418">
        <v>19</v>
      </c>
      <c r="AR30" s="418">
        <v>276</v>
      </c>
      <c r="AS30" s="418">
        <v>0</v>
      </c>
      <c r="AT30" s="418">
        <v>0</v>
      </c>
      <c r="AU30" s="418">
        <v>0</v>
      </c>
      <c r="AV30" s="465"/>
      <c r="AW30" s="465">
        <f t="shared" si="46"/>
        <v>0</v>
      </c>
      <c r="AX30" s="465">
        <f t="shared" si="47"/>
        <v>0</v>
      </c>
      <c r="AY30" s="465">
        <f t="shared" si="48"/>
        <v>0</v>
      </c>
      <c r="AZ30" s="465">
        <f t="shared" si="49"/>
        <v>0</v>
      </c>
      <c r="BA30" s="465">
        <f t="shared" si="50"/>
        <v>0</v>
      </c>
      <c r="BB30" s="465">
        <f t="shared" si="51"/>
        <v>0</v>
      </c>
      <c r="BC30" s="465">
        <f t="shared" si="52"/>
        <v>0</v>
      </c>
      <c r="BD30" s="465">
        <f t="shared" si="53"/>
        <v>0</v>
      </c>
      <c r="BE30" s="465">
        <f t="shared" si="54"/>
        <v>0</v>
      </c>
      <c r="BF30" s="465">
        <f t="shared" si="55"/>
        <v>0</v>
      </c>
      <c r="BG30" s="465">
        <f t="shared" si="56"/>
        <v>0</v>
      </c>
      <c r="BH30" s="465">
        <f t="shared" si="57"/>
        <v>0</v>
      </c>
      <c r="BI30" s="465">
        <f t="shared" si="58"/>
        <v>0</v>
      </c>
      <c r="BJ30" s="465">
        <f t="shared" si="59"/>
        <v>0</v>
      </c>
      <c r="BK30" s="465">
        <f t="shared" si="60"/>
        <v>0</v>
      </c>
      <c r="BL30" s="465">
        <f t="shared" si="61"/>
        <v>0</v>
      </c>
    </row>
    <row r="31" spans="1:64" s="421" customFormat="1" ht="15" customHeight="1">
      <c r="A31" s="417" t="s">
        <v>49</v>
      </c>
      <c r="B31" s="418">
        <v>17</v>
      </c>
      <c r="C31" s="418">
        <v>943</v>
      </c>
      <c r="D31" s="418">
        <v>701</v>
      </c>
      <c r="E31" s="418">
        <v>242</v>
      </c>
      <c r="F31" s="419">
        <v>78</v>
      </c>
      <c r="G31" s="419">
        <v>62</v>
      </c>
      <c r="H31" s="418">
        <v>16</v>
      </c>
      <c r="I31" s="418">
        <v>865</v>
      </c>
      <c r="J31" s="418">
        <v>639</v>
      </c>
      <c r="K31" s="418">
        <v>226</v>
      </c>
      <c r="L31" s="418">
        <v>0</v>
      </c>
      <c r="M31" s="418">
        <v>0</v>
      </c>
      <c r="N31" s="418">
        <v>0</v>
      </c>
      <c r="O31" s="418">
        <v>538</v>
      </c>
      <c r="P31" s="418">
        <v>412</v>
      </c>
      <c r="Q31" s="418">
        <v>126</v>
      </c>
      <c r="R31" s="418">
        <v>41</v>
      </c>
      <c r="S31" s="418">
        <v>31</v>
      </c>
      <c r="T31" s="418">
        <v>10</v>
      </c>
      <c r="U31" s="418">
        <v>6</v>
      </c>
      <c r="V31" s="418">
        <v>6</v>
      </c>
      <c r="W31" s="418">
        <v>0</v>
      </c>
      <c r="X31" s="417" t="s">
        <v>49</v>
      </c>
      <c r="Y31" s="418">
        <v>17</v>
      </c>
      <c r="Z31" s="418">
        <v>1</v>
      </c>
      <c r="AA31" s="418">
        <v>1</v>
      </c>
      <c r="AB31" s="420">
        <v>0</v>
      </c>
      <c r="AC31" s="418">
        <v>1</v>
      </c>
      <c r="AD31" s="418">
        <v>1</v>
      </c>
      <c r="AE31" s="418">
        <v>0</v>
      </c>
      <c r="AF31" s="418">
        <v>105</v>
      </c>
      <c r="AG31" s="418">
        <v>77</v>
      </c>
      <c r="AH31" s="418">
        <v>28</v>
      </c>
      <c r="AI31" s="418">
        <v>1</v>
      </c>
      <c r="AJ31" s="418">
        <v>1</v>
      </c>
      <c r="AK31" s="418">
        <v>0</v>
      </c>
      <c r="AL31" s="418">
        <v>21</v>
      </c>
      <c r="AM31" s="418">
        <v>21</v>
      </c>
      <c r="AN31" s="418">
        <v>0</v>
      </c>
      <c r="AO31" s="418">
        <v>229</v>
      </c>
      <c r="AP31" s="418">
        <v>151</v>
      </c>
      <c r="AQ31" s="418">
        <v>78</v>
      </c>
      <c r="AR31" s="418">
        <v>943</v>
      </c>
      <c r="AS31" s="418">
        <v>0</v>
      </c>
      <c r="AT31" s="418">
        <v>0</v>
      </c>
      <c r="AU31" s="418">
        <v>0</v>
      </c>
      <c r="AV31" s="465"/>
      <c r="AW31" s="465">
        <f t="shared" si="46"/>
        <v>0</v>
      </c>
      <c r="AX31" s="465">
        <f t="shared" si="47"/>
        <v>0</v>
      </c>
      <c r="AY31" s="465">
        <f t="shared" si="48"/>
        <v>0</v>
      </c>
      <c r="AZ31" s="465">
        <f t="shared" si="49"/>
        <v>0</v>
      </c>
      <c r="BA31" s="465">
        <f t="shared" si="50"/>
        <v>0</v>
      </c>
      <c r="BB31" s="465">
        <f t="shared" si="51"/>
        <v>0</v>
      </c>
      <c r="BC31" s="465">
        <f t="shared" si="52"/>
        <v>0</v>
      </c>
      <c r="BD31" s="465">
        <f t="shared" si="53"/>
        <v>0</v>
      </c>
      <c r="BE31" s="465">
        <f t="shared" si="54"/>
        <v>0</v>
      </c>
      <c r="BF31" s="465">
        <f t="shared" si="55"/>
        <v>0</v>
      </c>
      <c r="BG31" s="465">
        <f t="shared" si="56"/>
        <v>0</v>
      </c>
      <c r="BH31" s="465">
        <f t="shared" si="57"/>
        <v>0</v>
      </c>
      <c r="BI31" s="465">
        <f t="shared" si="58"/>
        <v>0</v>
      </c>
      <c r="BJ31" s="465">
        <f t="shared" si="59"/>
        <v>0</v>
      </c>
      <c r="BK31" s="465">
        <f t="shared" si="60"/>
        <v>0</v>
      </c>
      <c r="BL31" s="465">
        <f t="shared" si="61"/>
        <v>0</v>
      </c>
    </row>
    <row r="32" spans="1:64" s="421" customFormat="1" ht="15" customHeight="1">
      <c r="A32" s="417" t="s">
        <v>50</v>
      </c>
      <c r="B32" s="418">
        <v>18</v>
      </c>
      <c r="C32" s="418">
        <v>465</v>
      </c>
      <c r="D32" s="418">
        <v>269</v>
      </c>
      <c r="E32" s="418">
        <v>196</v>
      </c>
      <c r="F32" s="419">
        <v>0</v>
      </c>
      <c r="G32" s="419">
        <v>0</v>
      </c>
      <c r="H32" s="418">
        <v>0</v>
      </c>
      <c r="I32" s="418">
        <v>465</v>
      </c>
      <c r="J32" s="418">
        <v>269</v>
      </c>
      <c r="K32" s="418">
        <v>196</v>
      </c>
      <c r="L32" s="418">
        <v>0</v>
      </c>
      <c r="M32" s="418">
        <v>0</v>
      </c>
      <c r="N32" s="418">
        <v>0</v>
      </c>
      <c r="O32" s="418">
        <v>226</v>
      </c>
      <c r="P32" s="418">
        <v>145</v>
      </c>
      <c r="Q32" s="418">
        <v>81</v>
      </c>
      <c r="R32" s="418">
        <v>31</v>
      </c>
      <c r="S32" s="418">
        <v>16</v>
      </c>
      <c r="T32" s="418">
        <v>15</v>
      </c>
      <c r="U32" s="418">
        <v>7</v>
      </c>
      <c r="V32" s="418">
        <v>4</v>
      </c>
      <c r="W32" s="418">
        <v>3</v>
      </c>
      <c r="X32" s="417" t="s">
        <v>50</v>
      </c>
      <c r="Y32" s="418">
        <v>18</v>
      </c>
      <c r="Z32" s="418">
        <v>0</v>
      </c>
      <c r="AA32" s="418">
        <v>0</v>
      </c>
      <c r="AB32" s="420">
        <v>0</v>
      </c>
      <c r="AC32" s="418">
        <v>0</v>
      </c>
      <c r="AD32" s="418">
        <v>0</v>
      </c>
      <c r="AE32" s="418">
        <v>0</v>
      </c>
      <c r="AF32" s="418">
        <v>138</v>
      </c>
      <c r="AG32" s="418">
        <v>73</v>
      </c>
      <c r="AH32" s="418">
        <v>65</v>
      </c>
      <c r="AI32" s="418">
        <v>0</v>
      </c>
      <c r="AJ32" s="418">
        <v>0</v>
      </c>
      <c r="AK32" s="418">
        <v>0</v>
      </c>
      <c r="AL32" s="418">
        <v>0</v>
      </c>
      <c r="AM32" s="418">
        <v>0</v>
      </c>
      <c r="AN32" s="418">
        <v>0</v>
      </c>
      <c r="AO32" s="418">
        <v>63</v>
      </c>
      <c r="AP32" s="418">
        <v>31</v>
      </c>
      <c r="AQ32" s="418">
        <v>32</v>
      </c>
      <c r="AR32" s="418">
        <v>465</v>
      </c>
      <c r="AS32" s="418">
        <v>0</v>
      </c>
      <c r="AT32" s="418">
        <v>0</v>
      </c>
      <c r="AU32" s="418">
        <v>0</v>
      </c>
      <c r="AV32" s="465"/>
      <c r="AW32" s="465">
        <f t="shared" si="46"/>
        <v>0</v>
      </c>
      <c r="AX32" s="465">
        <f t="shared" si="47"/>
        <v>0</v>
      </c>
      <c r="AY32" s="465">
        <f t="shared" si="48"/>
        <v>0</v>
      </c>
      <c r="AZ32" s="465">
        <f t="shared" si="49"/>
        <v>0</v>
      </c>
      <c r="BA32" s="465">
        <f t="shared" si="50"/>
        <v>0</v>
      </c>
      <c r="BB32" s="465">
        <f t="shared" si="51"/>
        <v>0</v>
      </c>
      <c r="BC32" s="465">
        <f t="shared" si="52"/>
        <v>0</v>
      </c>
      <c r="BD32" s="465">
        <f t="shared" si="53"/>
        <v>0</v>
      </c>
      <c r="BE32" s="465">
        <f t="shared" si="54"/>
        <v>0</v>
      </c>
      <c r="BF32" s="465">
        <f t="shared" si="55"/>
        <v>0</v>
      </c>
      <c r="BG32" s="465">
        <f t="shared" si="56"/>
        <v>0</v>
      </c>
      <c r="BH32" s="465">
        <f t="shared" si="57"/>
        <v>0</v>
      </c>
      <c r="BI32" s="465">
        <f t="shared" si="58"/>
        <v>0</v>
      </c>
      <c r="BJ32" s="465">
        <f t="shared" si="59"/>
        <v>0</v>
      </c>
      <c r="BK32" s="465">
        <f t="shared" si="60"/>
        <v>0</v>
      </c>
      <c r="BL32" s="465">
        <f t="shared" si="61"/>
        <v>0</v>
      </c>
    </row>
    <row r="33" spans="1:64" s="421" customFormat="1" ht="15" customHeight="1">
      <c r="A33" s="417" t="s">
        <v>51</v>
      </c>
      <c r="B33" s="418">
        <v>19</v>
      </c>
      <c r="C33" s="418">
        <v>327</v>
      </c>
      <c r="D33" s="418">
        <v>207</v>
      </c>
      <c r="E33" s="418">
        <v>120</v>
      </c>
      <c r="F33" s="419">
        <v>26</v>
      </c>
      <c r="G33" s="419">
        <v>18</v>
      </c>
      <c r="H33" s="418">
        <v>8</v>
      </c>
      <c r="I33" s="418">
        <v>253</v>
      </c>
      <c r="J33" s="418">
        <v>141</v>
      </c>
      <c r="K33" s="418">
        <v>112</v>
      </c>
      <c r="L33" s="418">
        <v>48</v>
      </c>
      <c r="M33" s="418">
        <v>48</v>
      </c>
      <c r="N33" s="418">
        <v>0</v>
      </c>
      <c r="O33" s="418">
        <v>113</v>
      </c>
      <c r="P33" s="418">
        <v>76</v>
      </c>
      <c r="Q33" s="418">
        <v>37</v>
      </c>
      <c r="R33" s="418">
        <v>0</v>
      </c>
      <c r="S33" s="418">
        <v>0</v>
      </c>
      <c r="T33" s="418">
        <v>0</v>
      </c>
      <c r="U33" s="418">
        <v>0</v>
      </c>
      <c r="V33" s="418">
        <v>0</v>
      </c>
      <c r="W33" s="418">
        <v>0</v>
      </c>
      <c r="X33" s="417" t="s">
        <v>51</v>
      </c>
      <c r="Y33" s="418">
        <v>19</v>
      </c>
      <c r="Z33" s="418">
        <v>0</v>
      </c>
      <c r="AA33" s="418">
        <v>0</v>
      </c>
      <c r="AB33" s="420">
        <v>0</v>
      </c>
      <c r="AC33" s="418">
        <v>0</v>
      </c>
      <c r="AD33" s="418">
        <v>0</v>
      </c>
      <c r="AE33" s="418">
        <v>0</v>
      </c>
      <c r="AF33" s="418">
        <v>66</v>
      </c>
      <c r="AG33" s="418">
        <v>37</v>
      </c>
      <c r="AH33" s="418">
        <v>29</v>
      </c>
      <c r="AI33" s="418">
        <v>0</v>
      </c>
      <c r="AJ33" s="418">
        <v>0</v>
      </c>
      <c r="AK33" s="418">
        <v>0</v>
      </c>
      <c r="AL33" s="418">
        <v>0</v>
      </c>
      <c r="AM33" s="418">
        <v>0</v>
      </c>
      <c r="AN33" s="418">
        <v>0</v>
      </c>
      <c r="AO33" s="418">
        <v>148</v>
      </c>
      <c r="AP33" s="418">
        <v>94</v>
      </c>
      <c r="AQ33" s="418">
        <v>54</v>
      </c>
      <c r="AR33" s="418">
        <v>279</v>
      </c>
      <c r="AS33" s="418">
        <v>0</v>
      </c>
      <c r="AT33" s="418">
        <v>48</v>
      </c>
      <c r="AU33" s="418">
        <v>0</v>
      </c>
      <c r="AV33" s="465"/>
      <c r="AW33" s="465">
        <f t="shared" si="46"/>
        <v>0</v>
      </c>
      <c r="AX33" s="465">
        <f t="shared" si="47"/>
        <v>0</v>
      </c>
      <c r="AY33" s="465">
        <f t="shared" si="48"/>
        <v>0</v>
      </c>
      <c r="AZ33" s="465">
        <f t="shared" si="49"/>
        <v>0</v>
      </c>
      <c r="BA33" s="465">
        <f t="shared" si="50"/>
        <v>0</v>
      </c>
      <c r="BB33" s="465">
        <f t="shared" si="51"/>
        <v>0</v>
      </c>
      <c r="BC33" s="465">
        <f t="shared" si="52"/>
        <v>0</v>
      </c>
      <c r="BD33" s="465">
        <f t="shared" si="53"/>
        <v>0</v>
      </c>
      <c r="BE33" s="465">
        <f t="shared" si="54"/>
        <v>0</v>
      </c>
      <c r="BF33" s="465">
        <f t="shared" si="55"/>
        <v>0</v>
      </c>
      <c r="BG33" s="465">
        <f t="shared" si="56"/>
        <v>0</v>
      </c>
      <c r="BH33" s="465">
        <f t="shared" si="57"/>
        <v>0</v>
      </c>
      <c r="BI33" s="465">
        <f t="shared" si="58"/>
        <v>0</v>
      </c>
      <c r="BJ33" s="465">
        <f t="shared" si="59"/>
        <v>0</v>
      </c>
      <c r="BK33" s="465">
        <f t="shared" si="60"/>
        <v>0</v>
      </c>
      <c r="BL33" s="465">
        <f t="shared" si="61"/>
        <v>0</v>
      </c>
    </row>
    <row r="34" spans="1:64" s="421" customFormat="1" ht="15" customHeight="1">
      <c r="A34" s="417" t="s">
        <v>52</v>
      </c>
      <c r="B34" s="418">
        <v>20</v>
      </c>
      <c r="C34" s="418">
        <v>772</v>
      </c>
      <c r="D34" s="418">
        <v>439</v>
      </c>
      <c r="E34" s="418">
        <v>333</v>
      </c>
      <c r="F34" s="419">
        <v>25</v>
      </c>
      <c r="G34" s="419">
        <v>6</v>
      </c>
      <c r="H34" s="418">
        <v>19</v>
      </c>
      <c r="I34" s="418">
        <v>685</v>
      </c>
      <c r="J34" s="418">
        <v>413</v>
      </c>
      <c r="K34" s="418">
        <v>272</v>
      </c>
      <c r="L34" s="418">
        <v>62</v>
      </c>
      <c r="M34" s="418">
        <v>20</v>
      </c>
      <c r="N34" s="418">
        <v>42</v>
      </c>
      <c r="O34" s="418">
        <v>271</v>
      </c>
      <c r="P34" s="418">
        <v>193</v>
      </c>
      <c r="Q34" s="418">
        <v>78</v>
      </c>
      <c r="R34" s="418">
        <v>61</v>
      </c>
      <c r="S34" s="418">
        <v>31</v>
      </c>
      <c r="T34" s="418">
        <v>30</v>
      </c>
      <c r="U34" s="418">
        <v>15</v>
      </c>
      <c r="V34" s="418">
        <v>8</v>
      </c>
      <c r="W34" s="418">
        <v>7</v>
      </c>
      <c r="X34" s="417" t="s">
        <v>52</v>
      </c>
      <c r="Y34" s="418">
        <v>20</v>
      </c>
      <c r="Z34" s="418">
        <v>0</v>
      </c>
      <c r="AA34" s="418">
        <v>0</v>
      </c>
      <c r="AB34" s="420">
        <v>0</v>
      </c>
      <c r="AC34" s="418">
        <v>7</v>
      </c>
      <c r="AD34" s="418">
        <v>1</v>
      </c>
      <c r="AE34" s="418">
        <v>6</v>
      </c>
      <c r="AF34" s="418">
        <v>123</v>
      </c>
      <c r="AG34" s="418">
        <v>43</v>
      </c>
      <c r="AH34" s="418">
        <v>80</v>
      </c>
      <c r="AI34" s="418">
        <v>0</v>
      </c>
      <c r="AJ34" s="418">
        <v>0</v>
      </c>
      <c r="AK34" s="418">
        <v>0</v>
      </c>
      <c r="AL34" s="418">
        <v>0</v>
      </c>
      <c r="AM34" s="418">
        <v>0</v>
      </c>
      <c r="AN34" s="418">
        <v>0</v>
      </c>
      <c r="AO34" s="418">
        <v>295</v>
      </c>
      <c r="AP34" s="418">
        <v>163</v>
      </c>
      <c r="AQ34" s="418">
        <v>132</v>
      </c>
      <c r="AR34" s="418">
        <v>336</v>
      </c>
      <c r="AS34" s="418">
        <v>109</v>
      </c>
      <c r="AT34" s="418">
        <v>327</v>
      </c>
      <c r="AU34" s="418">
        <v>0</v>
      </c>
      <c r="AV34" s="465"/>
      <c r="AW34" s="465">
        <f t="shared" si="46"/>
        <v>0</v>
      </c>
      <c r="AX34" s="465">
        <f t="shared" si="47"/>
        <v>0</v>
      </c>
      <c r="AY34" s="465">
        <f t="shared" si="48"/>
        <v>0</v>
      </c>
      <c r="AZ34" s="465">
        <f t="shared" si="49"/>
        <v>0</v>
      </c>
      <c r="BA34" s="465">
        <f t="shared" si="50"/>
        <v>0</v>
      </c>
      <c r="BB34" s="465">
        <f t="shared" si="51"/>
        <v>0</v>
      </c>
      <c r="BC34" s="465">
        <f t="shared" si="52"/>
        <v>0</v>
      </c>
      <c r="BD34" s="465">
        <f t="shared" si="53"/>
        <v>0</v>
      </c>
      <c r="BE34" s="465">
        <f t="shared" si="54"/>
        <v>0</v>
      </c>
      <c r="BF34" s="465">
        <f t="shared" si="55"/>
        <v>0</v>
      </c>
      <c r="BG34" s="465">
        <f t="shared" si="56"/>
        <v>0</v>
      </c>
      <c r="BH34" s="465">
        <f t="shared" si="57"/>
        <v>0</v>
      </c>
      <c r="BI34" s="465">
        <f t="shared" si="58"/>
        <v>0</v>
      </c>
      <c r="BJ34" s="465">
        <f t="shared" si="59"/>
        <v>0</v>
      </c>
      <c r="BK34" s="465">
        <f t="shared" si="60"/>
        <v>0</v>
      </c>
      <c r="BL34" s="465">
        <f t="shared" si="61"/>
        <v>0</v>
      </c>
    </row>
    <row r="35" spans="1:64" s="421" customFormat="1" ht="15" customHeight="1">
      <c r="A35" s="417" t="s">
        <v>53</v>
      </c>
      <c r="B35" s="418">
        <v>21</v>
      </c>
      <c r="C35" s="418">
        <v>423</v>
      </c>
      <c r="D35" s="418">
        <v>259</v>
      </c>
      <c r="E35" s="418">
        <v>164</v>
      </c>
      <c r="F35" s="419">
        <v>0</v>
      </c>
      <c r="G35" s="419">
        <v>0</v>
      </c>
      <c r="H35" s="418">
        <v>0</v>
      </c>
      <c r="I35" s="418">
        <v>423</v>
      </c>
      <c r="J35" s="418">
        <v>259</v>
      </c>
      <c r="K35" s="418">
        <v>164</v>
      </c>
      <c r="L35" s="418">
        <v>0</v>
      </c>
      <c r="M35" s="418">
        <v>0</v>
      </c>
      <c r="N35" s="418">
        <v>0</v>
      </c>
      <c r="O35" s="418">
        <v>138</v>
      </c>
      <c r="P35" s="418">
        <v>112</v>
      </c>
      <c r="Q35" s="418">
        <v>26</v>
      </c>
      <c r="R35" s="418">
        <v>8</v>
      </c>
      <c r="S35" s="418">
        <v>6</v>
      </c>
      <c r="T35" s="418">
        <v>2</v>
      </c>
      <c r="U35" s="418">
        <v>3</v>
      </c>
      <c r="V35" s="418">
        <v>2</v>
      </c>
      <c r="W35" s="418">
        <v>1</v>
      </c>
      <c r="X35" s="417" t="s">
        <v>53</v>
      </c>
      <c r="Y35" s="418">
        <v>21</v>
      </c>
      <c r="Z35" s="418">
        <v>0</v>
      </c>
      <c r="AA35" s="418">
        <v>0</v>
      </c>
      <c r="AB35" s="420">
        <v>0</v>
      </c>
      <c r="AC35" s="418">
        <v>1</v>
      </c>
      <c r="AD35" s="418">
        <v>1</v>
      </c>
      <c r="AE35" s="418">
        <v>0</v>
      </c>
      <c r="AF35" s="418">
        <v>91</v>
      </c>
      <c r="AG35" s="418">
        <v>48</v>
      </c>
      <c r="AH35" s="418">
        <v>43</v>
      </c>
      <c r="AI35" s="418">
        <v>17</v>
      </c>
      <c r="AJ35" s="418">
        <v>17</v>
      </c>
      <c r="AK35" s="418">
        <v>0</v>
      </c>
      <c r="AL35" s="418">
        <v>27</v>
      </c>
      <c r="AM35" s="418">
        <v>27</v>
      </c>
      <c r="AN35" s="418">
        <v>0</v>
      </c>
      <c r="AO35" s="418">
        <v>138</v>
      </c>
      <c r="AP35" s="418">
        <v>46</v>
      </c>
      <c r="AQ35" s="418">
        <v>92</v>
      </c>
      <c r="AR35" s="418">
        <v>423</v>
      </c>
      <c r="AS35" s="418">
        <v>0</v>
      </c>
      <c r="AT35" s="418">
        <v>0</v>
      </c>
      <c r="AU35" s="418">
        <v>0</v>
      </c>
      <c r="AV35" s="465"/>
      <c r="AW35" s="465">
        <f t="shared" si="46"/>
        <v>0</v>
      </c>
      <c r="AX35" s="465">
        <f t="shared" si="47"/>
        <v>0</v>
      </c>
      <c r="AY35" s="465">
        <f t="shared" si="48"/>
        <v>0</v>
      </c>
      <c r="AZ35" s="465">
        <f t="shared" si="49"/>
        <v>0</v>
      </c>
      <c r="BA35" s="465">
        <f t="shared" si="50"/>
        <v>0</v>
      </c>
      <c r="BB35" s="465">
        <f t="shared" si="51"/>
        <v>0</v>
      </c>
      <c r="BC35" s="465">
        <f t="shared" si="52"/>
        <v>0</v>
      </c>
      <c r="BD35" s="465">
        <f t="shared" si="53"/>
        <v>0</v>
      </c>
      <c r="BE35" s="465">
        <f t="shared" si="54"/>
        <v>0</v>
      </c>
      <c r="BF35" s="465">
        <f t="shared" si="55"/>
        <v>0</v>
      </c>
      <c r="BG35" s="465">
        <f t="shared" si="56"/>
        <v>0</v>
      </c>
      <c r="BH35" s="465">
        <f t="shared" si="57"/>
        <v>0</v>
      </c>
      <c r="BI35" s="465">
        <f t="shared" si="58"/>
        <v>0</v>
      </c>
      <c r="BJ35" s="465">
        <f t="shared" si="59"/>
        <v>0</v>
      </c>
      <c r="BK35" s="465">
        <f t="shared" si="60"/>
        <v>0</v>
      </c>
      <c r="BL35" s="465">
        <f t="shared" si="61"/>
        <v>0</v>
      </c>
    </row>
    <row r="36" spans="1:64" s="421" customFormat="1" ht="15" customHeight="1">
      <c r="A36" s="417" t="s">
        <v>54</v>
      </c>
      <c r="B36" s="418">
        <v>22</v>
      </c>
      <c r="C36" s="418">
        <v>910</v>
      </c>
      <c r="D36" s="418">
        <v>562</v>
      </c>
      <c r="E36" s="418">
        <v>348</v>
      </c>
      <c r="F36" s="419">
        <v>0</v>
      </c>
      <c r="G36" s="419">
        <v>0</v>
      </c>
      <c r="H36" s="418">
        <v>0</v>
      </c>
      <c r="I36" s="418">
        <v>910</v>
      </c>
      <c r="J36" s="418">
        <v>562</v>
      </c>
      <c r="K36" s="418">
        <v>348</v>
      </c>
      <c r="L36" s="418">
        <v>0</v>
      </c>
      <c r="M36" s="418">
        <v>0</v>
      </c>
      <c r="N36" s="418">
        <v>0</v>
      </c>
      <c r="O36" s="418">
        <v>403</v>
      </c>
      <c r="P36" s="418">
        <v>309</v>
      </c>
      <c r="Q36" s="418">
        <v>94</v>
      </c>
      <c r="R36" s="418">
        <v>263</v>
      </c>
      <c r="S36" s="418">
        <v>144</v>
      </c>
      <c r="T36" s="418">
        <v>119</v>
      </c>
      <c r="U36" s="418">
        <v>5</v>
      </c>
      <c r="V36" s="418">
        <v>2</v>
      </c>
      <c r="W36" s="418">
        <v>3</v>
      </c>
      <c r="X36" s="417" t="s">
        <v>54</v>
      </c>
      <c r="Y36" s="418">
        <v>22</v>
      </c>
      <c r="Z36" s="418">
        <v>9</v>
      </c>
      <c r="AA36" s="418">
        <v>5</v>
      </c>
      <c r="AB36" s="420">
        <v>4</v>
      </c>
      <c r="AC36" s="418">
        <v>22</v>
      </c>
      <c r="AD36" s="418">
        <v>1</v>
      </c>
      <c r="AE36" s="418">
        <v>21</v>
      </c>
      <c r="AF36" s="418">
        <v>22</v>
      </c>
      <c r="AG36" s="418">
        <v>11</v>
      </c>
      <c r="AH36" s="418">
        <v>11</v>
      </c>
      <c r="AI36" s="418">
        <v>0</v>
      </c>
      <c r="AJ36" s="418">
        <v>0</v>
      </c>
      <c r="AK36" s="418">
        <v>0</v>
      </c>
      <c r="AL36" s="418">
        <v>0</v>
      </c>
      <c r="AM36" s="418">
        <v>0</v>
      </c>
      <c r="AN36" s="418">
        <v>0</v>
      </c>
      <c r="AO36" s="418">
        <v>186</v>
      </c>
      <c r="AP36" s="418">
        <v>90</v>
      </c>
      <c r="AQ36" s="418">
        <v>96</v>
      </c>
      <c r="AR36" s="418">
        <v>910</v>
      </c>
      <c r="AS36" s="418">
        <v>0</v>
      </c>
      <c r="AT36" s="418">
        <v>0</v>
      </c>
      <c r="AU36" s="418">
        <v>0</v>
      </c>
      <c r="AV36" s="465"/>
      <c r="AW36" s="465">
        <f t="shared" si="46"/>
        <v>0</v>
      </c>
      <c r="AX36" s="465">
        <f t="shared" si="47"/>
        <v>0</v>
      </c>
      <c r="AY36" s="465">
        <f t="shared" si="48"/>
        <v>0</v>
      </c>
      <c r="AZ36" s="465">
        <f t="shared" si="49"/>
        <v>0</v>
      </c>
      <c r="BA36" s="465">
        <f t="shared" si="50"/>
        <v>0</v>
      </c>
      <c r="BB36" s="465">
        <f t="shared" si="51"/>
        <v>0</v>
      </c>
      <c r="BC36" s="465">
        <f t="shared" si="52"/>
        <v>0</v>
      </c>
      <c r="BD36" s="465">
        <f t="shared" si="53"/>
        <v>0</v>
      </c>
      <c r="BE36" s="465">
        <f t="shared" si="54"/>
        <v>0</v>
      </c>
      <c r="BF36" s="465">
        <f t="shared" si="55"/>
        <v>0</v>
      </c>
      <c r="BG36" s="465">
        <f t="shared" si="56"/>
        <v>0</v>
      </c>
      <c r="BH36" s="465">
        <f t="shared" si="57"/>
        <v>0</v>
      </c>
      <c r="BI36" s="465">
        <f t="shared" si="58"/>
        <v>0</v>
      </c>
      <c r="BJ36" s="465">
        <f t="shared" si="59"/>
        <v>0</v>
      </c>
      <c r="BK36" s="465">
        <f t="shared" si="60"/>
        <v>0</v>
      </c>
      <c r="BL36" s="465">
        <f t="shared" si="61"/>
        <v>0</v>
      </c>
    </row>
    <row r="37" spans="1:64" s="223" customFormat="1" ht="15" customHeight="1">
      <c r="A37" s="235" t="s">
        <v>55</v>
      </c>
      <c r="B37" s="237">
        <v>23</v>
      </c>
      <c r="C37" s="236">
        <f>+C38+C39+C40</f>
        <v>1186</v>
      </c>
      <c r="D37" s="236">
        <f t="shared" ref="D37:W37" si="108">+D38+D39+D40</f>
        <v>740</v>
      </c>
      <c r="E37" s="236">
        <f t="shared" si="108"/>
        <v>446</v>
      </c>
      <c r="F37" s="236">
        <f t="shared" si="108"/>
        <v>26</v>
      </c>
      <c r="G37" s="236">
        <f t="shared" si="108"/>
        <v>13</v>
      </c>
      <c r="H37" s="236">
        <f t="shared" si="108"/>
        <v>13</v>
      </c>
      <c r="I37" s="236">
        <f t="shared" si="108"/>
        <v>1160</v>
      </c>
      <c r="J37" s="236">
        <f t="shared" si="108"/>
        <v>727</v>
      </c>
      <c r="K37" s="236">
        <f t="shared" si="108"/>
        <v>433</v>
      </c>
      <c r="L37" s="236">
        <f t="shared" si="108"/>
        <v>0</v>
      </c>
      <c r="M37" s="236">
        <f t="shared" si="108"/>
        <v>0</v>
      </c>
      <c r="N37" s="236">
        <f t="shared" si="108"/>
        <v>0</v>
      </c>
      <c r="O37" s="236">
        <f t="shared" si="108"/>
        <v>643</v>
      </c>
      <c r="P37" s="236">
        <f t="shared" si="108"/>
        <v>460</v>
      </c>
      <c r="Q37" s="236">
        <f t="shared" si="108"/>
        <v>183</v>
      </c>
      <c r="R37" s="236">
        <f t="shared" si="108"/>
        <v>30</v>
      </c>
      <c r="S37" s="236">
        <f t="shared" si="108"/>
        <v>12</v>
      </c>
      <c r="T37" s="236">
        <f t="shared" si="108"/>
        <v>18</v>
      </c>
      <c r="U37" s="236">
        <f t="shared" si="108"/>
        <v>22</v>
      </c>
      <c r="V37" s="236">
        <f t="shared" si="108"/>
        <v>12</v>
      </c>
      <c r="W37" s="236">
        <f t="shared" si="108"/>
        <v>10</v>
      </c>
      <c r="X37" s="235" t="s">
        <v>55</v>
      </c>
      <c r="Y37" s="237">
        <v>23</v>
      </c>
      <c r="Z37" s="236">
        <f t="shared" ref="Z37" si="109">+Z38+Z39+Z40</f>
        <v>0</v>
      </c>
      <c r="AA37" s="236">
        <f t="shared" ref="AA37" si="110">+AA38+AA39+AA40</f>
        <v>0</v>
      </c>
      <c r="AB37" s="236">
        <f t="shared" ref="AB37" si="111">+AB38+AB39+AB40</f>
        <v>0</v>
      </c>
      <c r="AC37" s="236">
        <f t="shared" ref="AC37" si="112">+AC38+AC39+AC40</f>
        <v>2</v>
      </c>
      <c r="AD37" s="236">
        <f t="shared" ref="AD37" si="113">+AD38+AD39+AD40</f>
        <v>0</v>
      </c>
      <c r="AE37" s="236">
        <f t="shared" ref="AE37" si="114">+AE38+AE39+AE40</f>
        <v>2</v>
      </c>
      <c r="AF37" s="236">
        <f t="shared" ref="AF37" si="115">+AF38+AF39+AF40</f>
        <v>125</v>
      </c>
      <c r="AG37" s="236">
        <f t="shared" ref="AG37" si="116">+AG38+AG39+AG40</f>
        <v>66</v>
      </c>
      <c r="AH37" s="236">
        <f t="shared" ref="AH37" si="117">+AH38+AH39+AH40</f>
        <v>59</v>
      </c>
      <c r="AI37" s="236">
        <f t="shared" ref="AI37" si="118">+AI38+AI39+AI40</f>
        <v>2</v>
      </c>
      <c r="AJ37" s="236">
        <f t="shared" ref="AJ37" si="119">+AJ38+AJ39+AJ40</f>
        <v>2</v>
      </c>
      <c r="AK37" s="236">
        <f t="shared" ref="AK37" si="120">+AK38+AK39+AK40</f>
        <v>0</v>
      </c>
      <c r="AL37" s="236">
        <f t="shared" ref="AL37" si="121">+AL38+AL39+AL40</f>
        <v>40</v>
      </c>
      <c r="AM37" s="236">
        <f t="shared" ref="AM37" si="122">+AM38+AM39+AM40</f>
        <v>40</v>
      </c>
      <c r="AN37" s="236">
        <f t="shared" ref="AN37" si="123">+AN38+AN39+AN40</f>
        <v>0</v>
      </c>
      <c r="AO37" s="236">
        <f t="shared" ref="AO37" si="124">+AO38+AO39+AO40</f>
        <v>322</v>
      </c>
      <c r="AP37" s="236">
        <f t="shared" ref="AP37" si="125">+AP38+AP39+AP40</f>
        <v>148</v>
      </c>
      <c r="AQ37" s="236">
        <f t="shared" ref="AQ37" si="126">+AQ38+AQ39+AQ40</f>
        <v>174</v>
      </c>
      <c r="AR37" s="236">
        <f>+AR38+AR39+AR40</f>
        <v>1160</v>
      </c>
      <c r="AS37" s="236">
        <f t="shared" ref="AS37" si="127">+AS38+AS39+AS40</f>
        <v>0</v>
      </c>
      <c r="AT37" s="236">
        <f t="shared" ref="AT37" si="128">+AT38+AT39+AT40</f>
        <v>26</v>
      </c>
      <c r="AU37" s="236">
        <f t="shared" ref="AU37" si="129">+AU38+AU39+AU40</f>
        <v>0</v>
      </c>
      <c r="AV37" s="465"/>
      <c r="AW37" s="465">
        <f t="shared" si="46"/>
        <v>0</v>
      </c>
      <c r="AX37" s="465">
        <f t="shared" si="47"/>
        <v>0</v>
      </c>
      <c r="AY37" s="465">
        <f t="shared" si="48"/>
        <v>0</v>
      </c>
      <c r="AZ37" s="465">
        <f t="shared" si="49"/>
        <v>0</v>
      </c>
      <c r="BA37" s="465">
        <f t="shared" si="50"/>
        <v>0</v>
      </c>
      <c r="BB37" s="465">
        <f t="shared" si="51"/>
        <v>0</v>
      </c>
      <c r="BC37" s="465">
        <f t="shared" si="52"/>
        <v>0</v>
      </c>
      <c r="BD37" s="465">
        <f t="shared" si="53"/>
        <v>0</v>
      </c>
      <c r="BE37" s="465">
        <f t="shared" si="54"/>
        <v>0</v>
      </c>
      <c r="BF37" s="465">
        <f t="shared" si="55"/>
        <v>0</v>
      </c>
      <c r="BG37" s="465">
        <f t="shared" si="56"/>
        <v>0</v>
      </c>
      <c r="BH37" s="465">
        <f t="shared" si="57"/>
        <v>0</v>
      </c>
      <c r="BI37" s="465">
        <f t="shared" si="58"/>
        <v>0</v>
      </c>
      <c r="BJ37" s="465">
        <f t="shared" si="59"/>
        <v>0</v>
      </c>
      <c r="BK37" s="465">
        <f t="shared" si="60"/>
        <v>0</v>
      </c>
      <c r="BL37" s="465">
        <f t="shared" si="61"/>
        <v>0</v>
      </c>
    </row>
    <row r="38" spans="1:64" s="421" customFormat="1" ht="15" customHeight="1">
      <c r="A38" s="417" t="s">
        <v>56</v>
      </c>
      <c r="B38" s="418">
        <v>24</v>
      </c>
      <c r="C38" s="418">
        <v>523</v>
      </c>
      <c r="D38" s="418">
        <v>330</v>
      </c>
      <c r="E38" s="418">
        <v>193</v>
      </c>
      <c r="F38" s="419">
        <v>26</v>
      </c>
      <c r="G38" s="419">
        <v>13</v>
      </c>
      <c r="H38" s="418">
        <v>13</v>
      </c>
      <c r="I38" s="418">
        <v>497</v>
      </c>
      <c r="J38" s="418">
        <v>317</v>
      </c>
      <c r="K38" s="418">
        <v>180</v>
      </c>
      <c r="L38" s="418">
        <v>0</v>
      </c>
      <c r="M38" s="418">
        <v>0</v>
      </c>
      <c r="N38" s="418">
        <v>0</v>
      </c>
      <c r="O38" s="418">
        <v>328</v>
      </c>
      <c r="P38" s="418">
        <v>240</v>
      </c>
      <c r="Q38" s="418">
        <v>88</v>
      </c>
      <c r="R38" s="418">
        <v>26</v>
      </c>
      <c r="S38" s="418">
        <v>12</v>
      </c>
      <c r="T38" s="418">
        <v>14</v>
      </c>
      <c r="U38" s="418">
        <v>13</v>
      </c>
      <c r="V38" s="418">
        <v>10</v>
      </c>
      <c r="W38" s="418">
        <v>3</v>
      </c>
      <c r="X38" s="417" t="s">
        <v>56</v>
      </c>
      <c r="Y38" s="418">
        <v>24</v>
      </c>
      <c r="Z38" s="418">
        <v>0</v>
      </c>
      <c r="AA38" s="418">
        <v>0</v>
      </c>
      <c r="AB38" s="420">
        <v>0</v>
      </c>
      <c r="AC38" s="418">
        <v>2</v>
      </c>
      <c r="AD38" s="418">
        <v>0</v>
      </c>
      <c r="AE38" s="418">
        <v>2</v>
      </c>
      <c r="AF38" s="418">
        <v>53</v>
      </c>
      <c r="AG38" s="418">
        <v>36</v>
      </c>
      <c r="AH38" s="418">
        <v>17</v>
      </c>
      <c r="AI38" s="418">
        <v>2</v>
      </c>
      <c r="AJ38" s="418">
        <v>2</v>
      </c>
      <c r="AK38" s="418">
        <v>0</v>
      </c>
      <c r="AL38" s="418">
        <v>0</v>
      </c>
      <c r="AM38" s="418">
        <v>0</v>
      </c>
      <c r="AN38" s="418">
        <v>0</v>
      </c>
      <c r="AO38" s="418">
        <v>99</v>
      </c>
      <c r="AP38" s="418">
        <v>30</v>
      </c>
      <c r="AQ38" s="418">
        <v>69</v>
      </c>
      <c r="AR38" s="418">
        <v>497</v>
      </c>
      <c r="AS38" s="418">
        <v>0</v>
      </c>
      <c r="AT38" s="418">
        <v>26</v>
      </c>
      <c r="AU38" s="418">
        <v>0</v>
      </c>
      <c r="AV38" s="465"/>
      <c r="AW38" s="465">
        <f t="shared" si="46"/>
        <v>0</v>
      </c>
      <c r="AX38" s="465">
        <f t="shared" si="47"/>
        <v>0</v>
      </c>
      <c r="AY38" s="465">
        <f t="shared" si="48"/>
        <v>0</v>
      </c>
      <c r="AZ38" s="465">
        <f t="shared" si="49"/>
        <v>0</v>
      </c>
      <c r="BA38" s="465">
        <f t="shared" si="50"/>
        <v>0</v>
      </c>
      <c r="BB38" s="465">
        <f t="shared" si="51"/>
        <v>0</v>
      </c>
      <c r="BC38" s="465">
        <f t="shared" si="52"/>
        <v>0</v>
      </c>
      <c r="BD38" s="465">
        <f t="shared" si="53"/>
        <v>0</v>
      </c>
      <c r="BE38" s="465">
        <f t="shared" si="54"/>
        <v>0</v>
      </c>
      <c r="BF38" s="465">
        <f t="shared" si="55"/>
        <v>0</v>
      </c>
      <c r="BG38" s="465">
        <f t="shared" si="56"/>
        <v>0</v>
      </c>
      <c r="BH38" s="465">
        <f t="shared" si="57"/>
        <v>0</v>
      </c>
      <c r="BI38" s="465">
        <f t="shared" si="58"/>
        <v>0</v>
      </c>
      <c r="BJ38" s="465">
        <f t="shared" si="59"/>
        <v>0</v>
      </c>
      <c r="BK38" s="465">
        <f t="shared" si="60"/>
        <v>0</v>
      </c>
      <c r="BL38" s="465">
        <f t="shared" si="61"/>
        <v>0</v>
      </c>
    </row>
    <row r="39" spans="1:64" s="421" customFormat="1" ht="15" customHeight="1">
      <c r="A39" s="417" t="s">
        <v>57</v>
      </c>
      <c r="B39" s="418">
        <v>25</v>
      </c>
      <c r="C39" s="418">
        <v>183</v>
      </c>
      <c r="D39" s="418">
        <v>106</v>
      </c>
      <c r="E39" s="418">
        <v>77</v>
      </c>
      <c r="F39" s="419">
        <v>0</v>
      </c>
      <c r="G39" s="419">
        <v>0</v>
      </c>
      <c r="H39" s="418">
        <v>0</v>
      </c>
      <c r="I39" s="418">
        <v>183</v>
      </c>
      <c r="J39" s="418">
        <v>106</v>
      </c>
      <c r="K39" s="418">
        <v>77</v>
      </c>
      <c r="L39" s="418">
        <v>0</v>
      </c>
      <c r="M39" s="418">
        <v>0</v>
      </c>
      <c r="N39" s="418">
        <v>0</v>
      </c>
      <c r="O39" s="418">
        <v>88</v>
      </c>
      <c r="P39" s="418">
        <v>61</v>
      </c>
      <c r="Q39" s="418">
        <v>27</v>
      </c>
      <c r="R39" s="418">
        <v>0</v>
      </c>
      <c r="S39" s="418">
        <v>0</v>
      </c>
      <c r="T39" s="418">
        <v>0</v>
      </c>
      <c r="U39" s="418">
        <v>1</v>
      </c>
      <c r="V39" s="418">
        <v>1</v>
      </c>
      <c r="W39" s="418">
        <v>0</v>
      </c>
      <c r="X39" s="417" t="s">
        <v>57</v>
      </c>
      <c r="Y39" s="418">
        <v>25</v>
      </c>
      <c r="Z39" s="418">
        <v>0</v>
      </c>
      <c r="AA39" s="418">
        <v>0</v>
      </c>
      <c r="AB39" s="420">
        <v>0</v>
      </c>
      <c r="AC39" s="418">
        <v>0</v>
      </c>
      <c r="AD39" s="418">
        <v>0</v>
      </c>
      <c r="AE39" s="418">
        <v>0</v>
      </c>
      <c r="AF39" s="418">
        <v>11</v>
      </c>
      <c r="AG39" s="418">
        <v>6</v>
      </c>
      <c r="AH39" s="418">
        <v>5</v>
      </c>
      <c r="AI39" s="418">
        <v>0</v>
      </c>
      <c r="AJ39" s="418">
        <v>0</v>
      </c>
      <c r="AK39" s="418">
        <v>0</v>
      </c>
      <c r="AL39" s="418">
        <v>0</v>
      </c>
      <c r="AM39" s="418">
        <v>0</v>
      </c>
      <c r="AN39" s="418">
        <v>0</v>
      </c>
      <c r="AO39" s="418">
        <v>83</v>
      </c>
      <c r="AP39" s="418">
        <v>38</v>
      </c>
      <c r="AQ39" s="418">
        <v>45</v>
      </c>
      <c r="AR39" s="418">
        <v>183</v>
      </c>
      <c r="AS39" s="418">
        <v>0</v>
      </c>
      <c r="AT39" s="418">
        <v>0</v>
      </c>
      <c r="AU39" s="418">
        <v>0</v>
      </c>
      <c r="AV39" s="465"/>
      <c r="AW39" s="465">
        <f t="shared" si="46"/>
        <v>0</v>
      </c>
      <c r="AX39" s="465">
        <f t="shared" si="47"/>
        <v>0</v>
      </c>
      <c r="AY39" s="465">
        <f t="shared" si="48"/>
        <v>0</v>
      </c>
      <c r="AZ39" s="465">
        <f t="shared" si="49"/>
        <v>0</v>
      </c>
      <c r="BA39" s="465">
        <f t="shared" si="50"/>
        <v>0</v>
      </c>
      <c r="BB39" s="465">
        <f t="shared" si="51"/>
        <v>0</v>
      </c>
      <c r="BC39" s="465">
        <f t="shared" si="52"/>
        <v>0</v>
      </c>
      <c r="BD39" s="465">
        <f t="shared" si="53"/>
        <v>0</v>
      </c>
      <c r="BE39" s="465">
        <f t="shared" si="54"/>
        <v>0</v>
      </c>
      <c r="BF39" s="465">
        <f t="shared" si="55"/>
        <v>0</v>
      </c>
      <c r="BG39" s="465">
        <f t="shared" si="56"/>
        <v>0</v>
      </c>
      <c r="BH39" s="465">
        <f t="shared" si="57"/>
        <v>0</v>
      </c>
      <c r="BI39" s="465">
        <f t="shared" si="58"/>
        <v>0</v>
      </c>
      <c r="BJ39" s="465">
        <f t="shared" si="59"/>
        <v>0</v>
      </c>
      <c r="BK39" s="465">
        <f t="shared" si="60"/>
        <v>0</v>
      </c>
      <c r="BL39" s="465">
        <f t="shared" si="61"/>
        <v>0</v>
      </c>
    </row>
    <row r="40" spans="1:64" s="421" customFormat="1" ht="15" customHeight="1">
      <c r="A40" s="417" t="s">
        <v>58</v>
      </c>
      <c r="B40" s="418">
        <v>26</v>
      </c>
      <c r="C40" s="418">
        <v>480</v>
      </c>
      <c r="D40" s="418">
        <v>304</v>
      </c>
      <c r="E40" s="418">
        <v>176</v>
      </c>
      <c r="F40" s="419">
        <v>0</v>
      </c>
      <c r="G40" s="419">
        <v>0</v>
      </c>
      <c r="H40" s="418">
        <v>0</v>
      </c>
      <c r="I40" s="418">
        <v>480</v>
      </c>
      <c r="J40" s="418">
        <v>304</v>
      </c>
      <c r="K40" s="418">
        <v>176</v>
      </c>
      <c r="L40" s="418">
        <v>0</v>
      </c>
      <c r="M40" s="418">
        <v>0</v>
      </c>
      <c r="N40" s="418">
        <v>0</v>
      </c>
      <c r="O40" s="418">
        <v>227</v>
      </c>
      <c r="P40" s="418">
        <v>159</v>
      </c>
      <c r="Q40" s="418">
        <v>68</v>
      </c>
      <c r="R40" s="418">
        <v>4</v>
      </c>
      <c r="S40" s="418">
        <v>0</v>
      </c>
      <c r="T40" s="418">
        <v>4</v>
      </c>
      <c r="U40" s="418">
        <v>8</v>
      </c>
      <c r="V40" s="418">
        <v>1</v>
      </c>
      <c r="W40" s="418">
        <v>7</v>
      </c>
      <c r="X40" s="417" t="s">
        <v>58</v>
      </c>
      <c r="Y40" s="418">
        <v>26</v>
      </c>
      <c r="Z40" s="418">
        <v>0</v>
      </c>
      <c r="AA40" s="418">
        <v>0</v>
      </c>
      <c r="AB40" s="420">
        <v>0</v>
      </c>
      <c r="AC40" s="418">
        <v>0</v>
      </c>
      <c r="AD40" s="418">
        <v>0</v>
      </c>
      <c r="AE40" s="418">
        <v>0</v>
      </c>
      <c r="AF40" s="418">
        <v>61</v>
      </c>
      <c r="AG40" s="418">
        <v>24</v>
      </c>
      <c r="AH40" s="418">
        <v>37</v>
      </c>
      <c r="AI40" s="418">
        <v>0</v>
      </c>
      <c r="AJ40" s="418">
        <v>0</v>
      </c>
      <c r="AK40" s="418">
        <v>0</v>
      </c>
      <c r="AL40" s="418">
        <v>40</v>
      </c>
      <c r="AM40" s="418">
        <v>40</v>
      </c>
      <c r="AN40" s="418">
        <v>0</v>
      </c>
      <c r="AO40" s="418">
        <v>140</v>
      </c>
      <c r="AP40" s="418">
        <v>80</v>
      </c>
      <c r="AQ40" s="418">
        <v>60</v>
      </c>
      <c r="AR40" s="418">
        <v>480</v>
      </c>
      <c r="AS40" s="418">
        <v>0</v>
      </c>
      <c r="AT40" s="418">
        <v>0</v>
      </c>
      <c r="AU40" s="418">
        <v>0</v>
      </c>
      <c r="AV40" s="465"/>
      <c r="AW40" s="465">
        <f t="shared" si="46"/>
        <v>0</v>
      </c>
      <c r="AX40" s="465">
        <f t="shared" si="47"/>
        <v>0</v>
      </c>
      <c r="AY40" s="465">
        <f t="shared" si="48"/>
        <v>0</v>
      </c>
      <c r="AZ40" s="465">
        <f t="shared" si="49"/>
        <v>0</v>
      </c>
      <c r="BA40" s="465">
        <f t="shared" si="50"/>
        <v>0</v>
      </c>
      <c r="BB40" s="465">
        <f t="shared" si="51"/>
        <v>0</v>
      </c>
      <c r="BC40" s="465">
        <f t="shared" si="52"/>
        <v>0</v>
      </c>
      <c r="BD40" s="465">
        <f t="shared" si="53"/>
        <v>0</v>
      </c>
      <c r="BE40" s="465">
        <f t="shared" si="54"/>
        <v>0</v>
      </c>
      <c r="BF40" s="465">
        <f t="shared" si="55"/>
        <v>0</v>
      </c>
      <c r="BG40" s="465">
        <f t="shared" si="56"/>
        <v>0</v>
      </c>
      <c r="BH40" s="465">
        <f t="shared" si="57"/>
        <v>0</v>
      </c>
      <c r="BI40" s="465">
        <f t="shared" si="58"/>
        <v>0</v>
      </c>
      <c r="BJ40" s="465">
        <f t="shared" si="59"/>
        <v>0</v>
      </c>
      <c r="BK40" s="465">
        <f t="shared" si="60"/>
        <v>0</v>
      </c>
      <c r="BL40" s="465">
        <f t="shared" si="61"/>
        <v>0</v>
      </c>
    </row>
    <row r="41" spans="1:64" s="223" customFormat="1" ht="15" customHeight="1">
      <c r="A41" s="239" t="s">
        <v>59</v>
      </c>
      <c r="B41" s="237">
        <v>27</v>
      </c>
      <c r="C41" s="236">
        <f>SUM(C42:C50)</f>
        <v>9824</v>
      </c>
      <c r="D41" s="236">
        <f t="shared" ref="D41:W41" si="130">SUM(D42:D50)</f>
        <v>6128</v>
      </c>
      <c r="E41" s="236">
        <f t="shared" si="130"/>
        <v>3696</v>
      </c>
      <c r="F41" s="236">
        <f t="shared" si="130"/>
        <v>826</v>
      </c>
      <c r="G41" s="236">
        <f t="shared" si="130"/>
        <v>526</v>
      </c>
      <c r="H41" s="236">
        <f t="shared" si="130"/>
        <v>300</v>
      </c>
      <c r="I41" s="236">
        <f t="shared" si="130"/>
        <v>8856</v>
      </c>
      <c r="J41" s="236">
        <f t="shared" si="130"/>
        <v>5480</v>
      </c>
      <c r="K41" s="236">
        <f t="shared" si="130"/>
        <v>3376</v>
      </c>
      <c r="L41" s="236">
        <f t="shared" si="130"/>
        <v>142</v>
      </c>
      <c r="M41" s="236">
        <f t="shared" si="130"/>
        <v>122</v>
      </c>
      <c r="N41" s="236">
        <f t="shared" si="130"/>
        <v>20</v>
      </c>
      <c r="O41" s="236">
        <f t="shared" si="130"/>
        <v>4711</v>
      </c>
      <c r="P41" s="236">
        <f t="shared" si="130"/>
        <v>3213</v>
      </c>
      <c r="Q41" s="236">
        <f t="shared" si="130"/>
        <v>1498</v>
      </c>
      <c r="R41" s="236">
        <f t="shared" si="130"/>
        <v>1372</v>
      </c>
      <c r="S41" s="236">
        <f t="shared" si="130"/>
        <v>865</v>
      </c>
      <c r="T41" s="236">
        <f t="shared" si="130"/>
        <v>507</v>
      </c>
      <c r="U41" s="236">
        <f t="shared" si="130"/>
        <v>292</v>
      </c>
      <c r="V41" s="236">
        <f t="shared" si="130"/>
        <v>147</v>
      </c>
      <c r="W41" s="236">
        <f t="shared" si="130"/>
        <v>145</v>
      </c>
      <c r="X41" s="239" t="s">
        <v>59</v>
      </c>
      <c r="Y41" s="237">
        <v>27</v>
      </c>
      <c r="Z41" s="236">
        <f t="shared" ref="Z41" si="131">SUM(Z42:Z50)</f>
        <v>3</v>
      </c>
      <c r="AA41" s="236">
        <f t="shared" ref="AA41" si="132">SUM(AA42:AA50)</f>
        <v>1</v>
      </c>
      <c r="AB41" s="236">
        <f t="shared" ref="AB41" si="133">SUM(AB42:AB50)</f>
        <v>2</v>
      </c>
      <c r="AC41" s="236">
        <f t="shared" ref="AC41" si="134">SUM(AC42:AC50)</f>
        <v>60</v>
      </c>
      <c r="AD41" s="236">
        <f t="shared" ref="AD41" si="135">SUM(AD42:AD50)</f>
        <v>34</v>
      </c>
      <c r="AE41" s="236">
        <f t="shared" ref="AE41" si="136">SUM(AE42:AE50)</f>
        <v>26</v>
      </c>
      <c r="AF41" s="236">
        <f t="shared" ref="AF41" si="137">SUM(AF42:AF50)</f>
        <v>881</v>
      </c>
      <c r="AG41" s="236">
        <f t="shared" ref="AG41" si="138">SUM(AG42:AG50)</f>
        <v>493</v>
      </c>
      <c r="AH41" s="236">
        <f t="shared" ref="AH41" si="139">SUM(AH42:AH50)</f>
        <v>388</v>
      </c>
      <c r="AI41" s="236">
        <f t="shared" ref="AI41" si="140">SUM(AI42:AI50)</f>
        <v>25</v>
      </c>
      <c r="AJ41" s="236">
        <f t="shared" ref="AJ41" si="141">SUM(AJ42:AJ50)</f>
        <v>25</v>
      </c>
      <c r="AK41" s="236">
        <f t="shared" ref="AK41" si="142">SUM(AK42:AK50)</f>
        <v>0</v>
      </c>
      <c r="AL41" s="236">
        <f t="shared" ref="AL41" si="143">SUM(AL42:AL50)</f>
        <v>362</v>
      </c>
      <c r="AM41" s="236">
        <f t="shared" ref="AM41" si="144">SUM(AM42:AM50)</f>
        <v>292</v>
      </c>
      <c r="AN41" s="236">
        <f t="shared" ref="AN41" si="145">SUM(AN42:AN50)</f>
        <v>70</v>
      </c>
      <c r="AO41" s="236">
        <f t="shared" ref="AO41" si="146">SUM(AO42:AO50)</f>
        <v>2118</v>
      </c>
      <c r="AP41" s="236">
        <f t="shared" ref="AP41" si="147">SUM(AP42:AP50)</f>
        <v>1058</v>
      </c>
      <c r="AQ41" s="236">
        <f t="shared" ref="AQ41" si="148">SUM(AQ42:AQ50)</f>
        <v>1060</v>
      </c>
      <c r="AR41" s="236">
        <f>SUM(AR42:AR50)</f>
        <v>4838</v>
      </c>
      <c r="AS41" s="236">
        <f t="shared" ref="AS41" si="149">SUM(AS42:AS50)</f>
        <v>41</v>
      </c>
      <c r="AT41" s="236">
        <f t="shared" ref="AT41" si="150">SUM(AT42:AT50)</f>
        <v>4884</v>
      </c>
      <c r="AU41" s="236">
        <f t="shared" ref="AU41" si="151">SUM(AU42:AU50)</f>
        <v>61</v>
      </c>
      <c r="AV41" s="465"/>
      <c r="AW41" s="465">
        <f t="shared" si="46"/>
        <v>0</v>
      </c>
      <c r="AX41" s="465">
        <f t="shared" si="47"/>
        <v>0</v>
      </c>
      <c r="AY41" s="465">
        <f t="shared" si="48"/>
        <v>0</v>
      </c>
      <c r="AZ41" s="465">
        <f t="shared" si="49"/>
        <v>0</v>
      </c>
      <c r="BA41" s="465">
        <f t="shared" si="50"/>
        <v>0</v>
      </c>
      <c r="BB41" s="465">
        <f t="shared" si="51"/>
        <v>0</v>
      </c>
      <c r="BC41" s="465">
        <f t="shared" si="52"/>
        <v>0</v>
      </c>
      <c r="BD41" s="465">
        <f t="shared" si="53"/>
        <v>0</v>
      </c>
      <c r="BE41" s="465">
        <f t="shared" si="54"/>
        <v>0</v>
      </c>
      <c r="BF41" s="465">
        <f t="shared" si="55"/>
        <v>0</v>
      </c>
      <c r="BG41" s="465">
        <f t="shared" si="56"/>
        <v>0</v>
      </c>
      <c r="BH41" s="465">
        <f t="shared" si="57"/>
        <v>0</v>
      </c>
      <c r="BI41" s="465">
        <f t="shared" si="58"/>
        <v>0</v>
      </c>
      <c r="BJ41" s="465">
        <f t="shared" si="59"/>
        <v>0</v>
      </c>
      <c r="BK41" s="465">
        <f t="shared" si="60"/>
        <v>0</v>
      </c>
      <c r="BL41" s="465">
        <f t="shared" si="61"/>
        <v>0</v>
      </c>
    </row>
    <row r="42" spans="1:64" s="421" customFormat="1" ht="15" customHeight="1">
      <c r="A42" s="423" t="s">
        <v>60</v>
      </c>
      <c r="B42" s="418">
        <v>28</v>
      </c>
      <c r="C42" s="418">
        <v>215</v>
      </c>
      <c r="D42" s="418">
        <v>98</v>
      </c>
      <c r="E42" s="418">
        <v>117</v>
      </c>
      <c r="F42" s="419">
        <v>0</v>
      </c>
      <c r="G42" s="419">
        <v>0</v>
      </c>
      <c r="H42" s="418">
        <v>0</v>
      </c>
      <c r="I42" s="418">
        <v>215</v>
      </c>
      <c r="J42" s="418">
        <v>98</v>
      </c>
      <c r="K42" s="418">
        <v>117</v>
      </c>
      <c r="L42" s="418">
        <v>0</v>
      </c>
      <c r="M42" s="418">
        <v>0</v>
      </c>
      <c r="N42" s="418">
        <v>0</v>
      </c>
      <c r="O42" s="418">
        <v>48</v>
      </c>
      <c r="P42" s="418">
        <v>34</v>
      </c>
      <c r="Q42" s="418">
        <v>14</v>
      </c>
      <c r="R42" s="418">
        <v>0</v>
      </c>
      <c r="S42" s="418">
        <v>0</v>
      </c>
      <c r="T42" s="418">
        <v>0</v>
      </c>
      <c r="U42" s="418">
        <v>0</v>
      </c>
      <c r="V42" s="418">
        <v>0</v>
      </c>
      <c r="W42" s="418">
        <v>0</v>
      </c>
      <c r="X42" s="423" t="s">
        <v>60</v>
      </c>
      <c r="Y42" s="418">
        <v>28</v>
      </c>
      <c r="Z42" s="418">
        <v>0</v>
      </c>
      <c r="AA42" s="418">
        <v>0</v>
      </c>
      <c r="AB42" s="420">
        <v>0</v>
      </c>
      <c r="AC42" s="418">
        <v>0</v>
      </c>
      <c r="AD42" s="418">
        <v>0</v>
      </c>
      <c r="AE42" s="418">
        <v>0</v>
      </c>
      <c r="AF42" s="418">
        <v>0</v>
      </c>
      <c r="AG42" s="418">
        <v>0</v>
      </c>
      <c r="AH42" s="418">
        <v>0</v>
      </c>
      <c r="AI42" s="418">
        <v>0</v>
      </c>
      <c r="AJ42" s="418">
        <v>0</v>
      </c>
      <c r="AK42" s="418">
        <v>0</v>
      </c>
      <c r="AL42" s="418">
        <v>0</v>
      </c>
      <c r="AM42" s="418">
        <v>0</v>
      </c>
      <c r="AN42" s="418">
        <v>0</v>
      </c>
      <c r="AO42" s="418">
        <v>167</v>
      </c>
      <c r="AP42" s="418">
        <v>64</v>
      </c>
      <c r="AQ42" s="418">
        <v>103</v>
      </c>
      <c r="AR42" s="418">
        <v>0</v>
      </c>
      <c r="AS42" s="418">
        <v>0</v>
      </c>
      <c r="AT42" s="418">
        <v>215</v>
      </c>
      <c r="AU42" s="418">
        <v>0</v>
      </c>
      <c r="AV42" s="465"/>
      <c r="AW42" s="465">
        <f t="shared" si="46"/>
        <v>0</v>
      </c>
      <c r="AX42" s="465">
        <f t="shared" si="47"/>
        <v>0</v>
      </c>
      <c r="AY42" s="465">
        <f t="shared" si="48"/>
        <v>0</v>
      </c>
      <c r="AZ42" s="465">
        <f t="shared" si="49"/>
        <v>0</v>
      </c>
      <c r="BA42" s="465">
        <f t="shared" si="50"/>
        <v>0</v>
      </c>
      <c r="BB42" s="465">
        <f t="shared" si="51"/>
        <v>0</v>
      </c>
      <c r="BC42" s="465">
        <f t="shared" si="52"/>
        <v>0</v>
      </c>
      <c r="BD42" s="465">
        <f t="shared" si="53"/>
        <v>0</v>
      </c>
      <c r="BE42" s="465">
        <f t="shared" si="54"/>
        <v>0</v>
      </c>
      <c r="BF42" s="465">
        <f t="shared" si="55"/>
        <v>0</v>
      </c>
      <c r="BG42" s="465">
        <f t="shared" si="56"/>
        <v>0</v>
      </c>
      <c r="BH42" s="465">
        <f t="shared" si="57"/>
        <v>0</v>
      </c>
      <c r="BI42" s="465">
        <f t="shared" si="58"/>
        <v>0</v>
      </c>
      <c r="BJ42" s="465">
        <f t="shared" si="59"/>
        <v>0</v>
      </c>
      <c r="BK42" s="465">
        <f t="shared" si="60"/>
        <v>0</v>
      </c>
      <c r="BL42" s="465">
        <f t="shared" si="61"/>
        <v>0</v>
      </c>
    </row>
    <row r="43" spans="1:64" s="421" customFormat="1" ht="15" customHeight="1">
      <c r="A43" s="423" t="s">
        <v>61</v>
      </c>
      <c r="B43" s="418">
        <v>29</v>
      </c>
      <c r="C43" s="418"/>
      <c r="D43" s="418"/>
      <c r="E43" s="418"/>
      <c r="F43" s="419">
        <v>0</v>
      </c>
      <c r="G43" s="419">
        <v>0</v>
      </c>
      <c r="H43" s="419">
        <v>0</v>
      </c>
      <c r="I43" s="419">
        <v>0</v>
      </c>
      <c r="J43" s="419">
        <v>0</v>
      </c>
      <c r="K43" s="419">
        <v>0</v>
      </c>
      <c r="L43" s="419"/>
      <c r="M43" s="419"/>
      <c r="N43" s="419"/>
      <c r="O43" s="418"/>
      <c r="P43" s="418"/>
      <c r="Q43" s="418"/>
      <c r="R43" s="418"/>
      <c r="S43" s="418"/>
      <c r="T43" s="418"/>
      <c r="U43" s="418">
        <v>0</v>
      </c>
      <c r="V43" s="418">
        <v>0</v>
      </c>
      <c r="W43" s="418">
        <v>0</v>
      </c>
      <c r="X43" s="423" t="s">
        <v>61</v>
      </c>
      <c r="Y43" s="418">
        <v>29</v>
      </c>
      <c r="Z43" s="418">
        <v>0</v>
      </c>
      <c r="AA43" s="418">
        <v>0</v>
      </c>
      <c r="AB43" s="420">
        <v>0</v>
      </c>
      <c r="AC43" s="418"/>
      <c r="AD43" s="418"/>
      <c r="AE43" s="418"/>
      <c r="AF43" s="418"/>
      <c r="AG43" s="418"/>
      <c r="AH43" s="418"/>
      <c r="AI43" s="418"/>
      <c r="AJ43" s="418"/>
      <c r="AK43" s="418"/>
      <c r="AL43" s="418"/>
      <c r="AM43" s="418"/>
      <c r="AN43" s="418"/>
      <c r="AO43" s="418"/>
      <c r="AP43" s="418"/>
      <c r="AQ43" s="418"/>
      <c r="AR43" s="418"/>
      <c r="AS43" s="418"/>
      <c r="AT43" s="418"/>
      <c r="AU43" s="418"/>
      <c r="AV43" s="465"/>
      <c r="AW43" s="465">
        <f t="shared" si="46"/>
        <v>0</v>
      </c>
      <c r="AX43" s="465">
        <f t="shared" si="47"/>
        <v>0</v>
      </c>
      <c r="AY43" s="465">
        <f t="shared" si="48"/>
        <v>0</v>
      </c>
      <c r="AZ43" s="465">
        <f t="shared" si="49"/>
        <v>0</v>
      </c>
      <c r="BA43" s="465">
        <f t="shared" si="50"/>
        <v>0</v>
      </c>
      <c r="BB43" s="465">
        <f t="shared" si="51"/>
        <v>0</v>
      </c>
      <c r="BC43" s="465">
        <f t="shared" si="52"/>
        <v>0</v>
      </c>
      <c r="BD43" s="465">
        <f t="shared" si="53"/>
        <v>0</v>
      </c>
      <c r="BE43" s="465">
        <f t="shared" si="54"/>
        <v>0</v>
      </c>
      <c r="BF43" s="465">
        <f t="shared" si="55"/>
        <v>0</v>
      </c>
      <c r="BG43" s="465">
        <f t="shared" si="56"/>
        <v>0</v>
      </c>
      <c r="BH43" s="465">
        <f t="shared" si="57"/>
        <v>0</v>
      </c>
      <c r="BI43" s="465">
        <f t="shared" si="58"/>
        <v>0</v>
      </c>
      <c r="BJ43" s="465">
        <f t="shared" si="59"/>
        <v>0</v>
      </c>
      <c r="BK43" s="465">
        <f t="shared" si="60"/>
        <v>0</v>
      </c>
      <c r="BL43" s="465">
        <f t="shared" si="61"/>
        <v>0</v>
      </c>
    </row>
    <row r="44" spans="1:64" s="421" customFormat="1" ht="15" customHeight="1">
      <c r="A44" s="423" t="s">
        <v>62</v>
      </c>
      <c r="B44" s="418">
        <v>30</v>
      </c>
      <c r="C44" s="418">
        <v>2956</v>
      </c>
      <c r="D44" s="418">
        <v>2168</v>
      </c>
      <c r="E44" s="418">
        <v>788</v>
      </c>
      <c r="F44" s="419">
        <v>507</v>
      </c>
      <c r="G44" s="419">
        <v>355</v>
      </c>
      <c r="H44" s="418">
        <v>152</v>
      </c>
      <c r="I44" s="418">
        <v>2449</v>
      </c>
      <c r="J44" s="418">
        <v>1813</v>
      </c>
      <c r="K44" s="418">
        <v>636</v>
      </c>
      <c r="L44" s="418">
        <v>0</v>
      </c>
      <c r="M44" s="418">
        <v>0</v>
      </c>
      <c r="N44" s="418">
        <v>0</v>
      </c>
      <c r="O44" s="418">
        <v>1480</v>
      </c>
      <c r="P44" s="418">
        <v>1246</v>
      </c>
      <c r="Q44" s="418">
        <v>234</v>
      </c>
      <c r="R44" s="418">
        <v>467</v>
      </c>
      <c r="S44" s="418">
        <v>298</v>
      </c>
      <c r="T44" s="418">
        <v>169</v>
      </c>
      <c r="U44" s="418">
        <v>77</v>
      </c>
      <c r="V44" s="418">
        <v>47</v>
      </c>
      <c r="W44" s="418">
        <v>30</v>
      </c>
      <c r="X44" s="423" t="s">
        <v>62</v>
      </c>
      <c r="Y44" s="418">
        <v>30</v>
      </c>
      <c r="Z44" s="418">
        <v>0</v>
      </c>
      <c r="AA44" s="418">
        <v>0</v>
      </c>
      <c r="AB44" s="420">
        <v>0</v>
      </c>
      <c r="AC44" s="418">
        <v>19</v>
      </c>
      <c r="AD44" s="418">
        <v>14</v>
      </c>
      <c r="AE44" s="418">
        <v>5</v>
      </c>
      <c r="AF44" s="418">
        <v>455</v>
      </c>
      <c r="AG44" s="418">
        <v>292</v>
      </c>
      <c r="AH44" s="418">
        <v>163</v>
      </c>
      <c r="AI44" s="418">
        <v>3</v>
      </c>
      <c r="AJ44" s="418">
        <v>3</v>
      </c>
      <c r="AK44" s="418">
        <v>0</v>
      </c>
      <c r="AL44" s="418">
        <v>0</v>
      </c>
      <c r="AM44" s="418">
        <v>0</v>
      </c>
      <c r="AN44" s="418">
        <v>0</v>
      </c>
      <c r="AO44" s="418">
        <v>455</v>
      </c>
      <c r="AP44" s="418">
        <v>268</v>
      </c>
      <c r="AQ44" s="418">
        <v>187</v>
      </c>
      <c r="AR44" s="418">
        <v>2024</v>
      </c>
      <c r="AS44" s="418">
        <v>0</v>
      </c>
      <c r="AT44" s="418">
        <v>929</v>
      </c>
      <c r="AU44" s="418">
        <v>3</v>
      </c>
      <c r="AV44" s="465"/>
      <c r="AW44" s="465">
        <f t="shared" si="46"/>
        <v>0</v>
      </c>
      <c r="AX44" s="465">
        <f t="shared" si="47"/>
        <v>0</v>
      </c>
      <c r="AY44" s="465">
        <f t="shared" si="48"/>
        <v>0</v>
      </c>
      <c r="AZ44" s="465">
        <f t="shared" si="49"/>
        <v>0</v>
      </c>
      <c r="BA44" s="465">
        <f t="shared" si="50"/>
        <v>0</v>
      </c>
      <c r="BB44" s="465">
        <f t="shared" si="51"/>
        <v>0</v>
      </c>
      <c r="BC44" s="465">
        <f t="shared" si="52"/>
        <v>0</v>
      </c>
      <c r="BD44" s="465">
        <f t="shared" si="53"/>
        <v>0</v>
      </c>
      <c r="BE44" s="465">
        <f t="shared" si="54"/>
        <v>0</v>
      </c>
      <c r="BF44" s="465">
        <f t="shared" si="55"/>
        <v>0</v>
      </c>
      <c r="BG44" s="465">
        <f t="shared" si="56"/>
        <v>0</v>
      </c>
      <c r="BH44" s="465">
        <f t="shared" si="57"/>
        <v>0</v>
      </c>
      <c r="BI44" s="465">
        <f t="shared" si="58"/>
        <v>0</v>
      </c>
      <c r="BJ44" s="465">
        <f t="shared" si="59"/>
        <v>0</v>
      </c>
      <c r="BK44" s="465">
        <f t="shared" si="60"/>
        <v>0</v>
      </c>
      <c r="BL44" s="465">
        <f t="shared" si="61"/>
        <v>0</v>
      </c>
    </row>
    <row r="45" spans="1:64" s="421" customFormat="1" ht="15" customHeight="1">
      <c r="A45" s="423" t="s">
        <v>63</v>
      </c>
      <c r="B45" s="418">
        <v>31</v>
      </c>
      <c r="C45" s="418">
        <v>1737</v>
      </c>
      <c r="D45" s="418">
        <v>1125</v>
      </c>
      <c r="E45" s="418">
        <v>612</v>
      </c>
      <c r="F45" s="419">
        <v>80</v>
      </c>
      <c r="G45" s="419">
        <v>33</v>
      </c>
      <c r="H45" s="418">
        <v>47</v>
      </c>
      <c r="I45" s="418">
        <v>1515</v>
      </c>
      <c r="J45" s="418">
        <v>970</v>
      </c>
      <c r="K45" s="418">
        <v>545</v>
      </c>
      <c r="L45" s="418">
        <v>142</v>
      </c>
      <c r="M45" s="418">
        <v>122</v>
      </c>
      <c r="N45" s="418">
        <v>20</v>
      </c>
      <c r="O45" s="418">
        <v>501</v>
      </c>
      <c r="P45" s="418">
        <v>328</v>
      </c>
      <c r="Q45" s="418">
        <v>173</v>
      </c>
      <c r="R45" s="418">
        <v>634</v>
      </c>
      <c r="S45" s="418">
        <v>387</v>
      </c>
      <c r="T45" s="418">
        <v>247</v>
      </c>
      <c r="U45" s="418">
        <v>81</v>
      </c>
      <c r="V45" s="418">
        <v>43</v>
      </c>
      <c r="W45" s="418">
        <v>38</v>
      </c>
      <c r="X45" s="423" t="s">
        <v>63</v>
      </c>
      <c r="Y45" s="418">
        <v>31</v>
      </c>
      <c r="Z45" s="418">
        <v>2</v>
      </c>
      <c r="AA45" s="418">
        <v>0</v>
      </c>
      <c r="AB45" s="420">
        <v>2</v>
      </c>
      <c r="AC45" s="418">
        <v>5</v>
      </c>
      <c r="AD45" s="418">
        <v>4</v>
      </c>
      <c r="AE45" s="418">
        <v>1</v>
      </c>
      <c r="AF45" s="418">
        <v>8</v>
      </c>
      <c r="AG45" s="418">
        <v>2</v>
      </c>
      <c r="AH45" s="418">
        <v>6</v>
      </c>
      <c r="AI45" s="418">
        <v>20</v>
      </c>
      <c r="AJ45" s="418">
        <v>20</v>
      </c>
      <c r="AK45" s="418">
        <v>0</v>
      </c>
      <c r="AL45" s="418">
        <v>362</v>
      </c>
      <c r="AM45" s="418">
        <v>292</v>
      </c>
      <c r="AN45" s="418">
        <v>70</v>
      </c>
      <c r="AO45" s="418">
        <v>124</v>
      </c>
      <c r="AP45" s="418">
        <v>49</v>
      </c>
      <c r="AQ45" s="418">
        <v>75</v>
      </c>
      <c r="AR45" s="418">
        <v>633</v>
      </c>
      <c r="AS45" s="418">
        <v>0</v>
      </c>
      <c r="AT45" s="418">
        <v>1093</v>
      </c>
      <c r="AU45" s="418">
        <v>11</v>
      </c>
      <c r="AV45" s="465"/>
      <c r="AW45" s="465">
        <f t="shared" si="46"/>
        <v>0</v>
      </c>
      <c r="AX45" s="465">
        <f t="shared" si="47"/>
        <v>0</v>
      </c>
      <c r="AY45" s="465">
        <f t="shared" si="48"/>
        <v>0</v>
      </c>
      <c r="AZ45" s="465">
        <f t="shared" si="49"/>
        <v>0</v>
      </c>
      <c r="BA45" s="465">
        <f t="shared" si="50"/>
        <v>0</v>
      </c>
      <c r="BB45" s="465">
        <f t="shared" si="51"/>
        <v>0</v>
      </c>
      <c r="BC45" s="465">
        <f t="shared" si="52"/>
        <v>0</v>
      </c>
      <c r="BD45" s="465">
        <f t="shared" si="53"/>
        <v>0</v>
      </c>
      <c r="BE45" s="465">
        <f t="shared" si="54"/>
        <v>0</v>
      </c>
      <c r="BF45" s="465">
        <f t="shared" si="55"/>
        <v>0</v>
      </c>
      <c r="BG45" s="465">
        <f t="shared" si="56"/>
        <v>0</v>
      </c>
      <c r="BH45" s="465">
        <f t="shared" si="57"/>
        <v>0</v>
      </c>
      <c r="BI45" s="465">
        <f t="shared" si="58"/>
        <v>0</v>
      </c>
      <c r="BJ45" s="465">
        <f t="shared" si="59"/>
        <v>0</v>
      </c>
      <c r="BK45" s="465">
        <f t="shared" si="60"/>
        <v>0</v>
      </c>
      <c r="BL45" s="465">
        <f t="shared" si="61"/>
        <v>0</v>
      </c>
    </row>
    <row r="46" spans="1:64" s="421" customFormat="1" ht="15" customHeight="1">
      <c r="A46" s="423" t="s">
        <v>64</v>
      </c>
      <c r="B46" s="418">
        <v>32</v>
      </c>
      <c r="C46" s="418">
        <v>318</v>
      </c>
      <c r="D46" s="418">
        <v>239</v>
      </c>
      <c r="E46" s="418">
        <v>79</v>
      </c>
      <c r="F46" s="419">
        <v>0</v>
      </c>
      <c r="G46" s="419">
        <v>0</v>
      </c>
      <c r="H46" s="418">
        <v>0</v>
      </c>
      <c r="I46" s="418">
        <v>318</v>
      </c>
      <c r="J46" s="418">
        <v>239</v>
      </c>
      <c r="K46" s="418">
        <v>79</v>
      </c>
      <c r="L46" s="418">
        <v>0</v>
      </c>
      <c r="M46" s="418">
        <v>0</v>
      </c>
      <c r="N46" s="418">
        <v>0</v>
      </c>
      <c r="O46" s="418">
        <v>291</v>
      </c>
      <c r="P46" s="418">
        <v>220</v>
      </c>
      <c r="Q46" s="418">
        <v>71</v>
      </c>
      <c r="R46" s="418">
        <v>5</v>
      </c>
      <c r="S46" s="418">
        <v>3</v>
      </c>
      <c r="T46" s="418">
        <v>2</v>
      </c>
      <c r="U46" s="418">
        <v>4</v>
      </c>
      <c r="V46" s="418">
        <v>4</v>
      </c>
      <c r="W46" s="418">
        <v>0</v>
      </c>
      <c r="X46" s="423" t="s">
        <v>64</v>
      </c>
      <c r="Y46" s="418">
        <v>32</v>
      </c>
      <c r="Z46" s="418">
        <v>1</v>
      </c>
      <c r="AA46" s="418">
        <v>1</v>
      </c>
      <c r="AB46" s="420">
        <v>0</v>
      </c>
      <c r="AC46" s="418">
        <v>0</v>
      </c>
      <c r="AD46" s="418">
        <v>0</v>
      </c>
      <c r="AE46" s="418">
        <v>0</v>
      </c>
      <c r="AF46" s="418">
        <v>3</v>
      </c>
      <c r="AG46" s="418">
        <v>3</v>
      </c>
      <c r="AH46" s="418">
        <v>0</v>
      </c>
      <c r="AI46" s="418">
        <v>0</v>
      </c>
      <c r="AJ46" s="418">
        <v>0</v>
      </c>
      <c r="AK46" s="418">
        <v>0</v>
      </c>
      <c r="AL46" s="418">
        <v>0</v>
      </c>
      <c r="AM46" s="418">
        <v>0</v>
      </c>
      <c r="AN46" s="418">
        <v>0</v>
      </c>
      <c r="AO46" s="418">
        <v>14</v>
      </c>
      <c r="AP46" s="418">
        <v>8</v>
      </c>
      <c r="AQ46" s="418">
        <v>6</v>
      </c>
      <c r="AR46" s="418">
        <v>318</v>
      </c>
      <c r="AS46" s="418">
        <v>0</v>
      </c>
      <c r="AT46" s="418">
        <v>0</v>
      </c>
      <c r="AU46" s="418">
        <v>0</v>
      </c>
      <c r="AV46" s="465"/>
      <c r="AW46" s="465">
        <f t="shared" si="46"/>
        <v>0</v>
      </c>
      <c r="AX46" s="465">
        <f t="shared" si="47"/>
        <v>0</v>
      </c>
      <c r="AY46" s="465">
        <f t="shared" si="48"/>
        <v>0</v>
      </c>
      <c r="AZ46" s="465">
        <f t="shared" si="49"/>
        <v>0</v>
      </c>
      <c r="BA46" s="465">
        <f t="shared" si="50"/>
        <v>0</v>
      </c>
      <c r="BB46" s="465">
        <f t="shared" si="51"/>
        <v>0</v>
      </c>
      <c r="BC46" s="465">
        <f t="shared" si="52"/>
        <v>0</v>
      </c>
      <c r="BD46" s="465">
        <f t="shared" si="53"/>
        <v>0</v>
      </c>
      <c r="BE46" s="465">
        <f t="shared" si="54"/>
        <v>0</v>
      </c>
      <c r="BF46" s="465">
        <f t="shared" si="55"/>
        <v>0</v>
      </c>
      <c r="BG46" s="465">
        <f t="shared" si="56"/>
        <v>0</v>
      </c>
      <c r="BH46" s="465">
        <f t="shared" si="57"/>
        <v>0</v>
      </c>
      <c r="BI46" s="465">
        <f t="shared" si="58"/>
        <v>0</v>
      </c>
      <c r="BJ46" s="465">
        <f t="shared" si="59"/>
        <v>0</v>
      </c>
      <c r="BK46" s="465">
        <f t="shared" si="60"/>
        <v>0</v>
      </c>
      <c r="BL46" s="465">
        <f t="shared" si="61"/>
        <v>0</v>
      </c>
    </row>
    <row r="47" spans="1:64" s="421" customFormat="1" ht="15" customHeight="1">
      <c r="A47" s="423" t="s">
        <v>65</v>
      </c>
      <c r="B47" s="418">
        <v>33</v>
      </c>
      <c r="C47" s="418">
        <v>726</v>
      </c>
      <c r="D47" s="418">
        <v>349</v>
      </c>
      <c r="E47" s="418">
        <v>377</v>
      </c>
      <c r="F47" s="419">
        <v>0</v>
      </c>
      <c r="G47" s="419">
        <v>0</v>
      </c>
      <c r="H47" s="418">
        <v>0</v>
      </c>
      <c r="I47" s="418">
        <v>726</v>
      </c>
      <c r="J47" s="418">
        <v>349</v>
      </c>
      <c r="K47" s="418">
        <v>377</v>
      </c>
      <c r="L47" s="418">
        <v>0</v>
      </c>
      <c r="M47" s="418">
        <v>0</v>
      </c>
      <c r="N47" s="418">
        <v>0</v>
      </c>
      <c r="O47" s="418">
        <v>412</v>
      </c>
      <c r="P47" s="418">
        <v>149</v>
      </c>
      <c r="Q47" s="418">
        <v>263</v>
      </c>
      <c r="R47" s="418">
        <v>14</v>
      </c>
      <c r="S47" s="418">
        <v>14</v>
      </c>
      <c r="T47" s="418">
        <v>0</v>
      </c>
      <c r="U47" s="418">
        <v>1</v>
      </c>
      <c r="V47" s="418">
        <v>1</v>
      </c>
      <c r="W47" s="418">
        <v>0</v>
      </c>
      <c r="X47" s="423" t="s">
        <v>65</v>
      </c>
      <c r="Y47" s="418">
        <v>33</v>
      </c>
      <c r="Z47" s="418">
        <v>0</v>
      </c>
      <c r="AA47" s="418">
        <v>0</v>
      </c>
      <c r="AB47" s="420">
        <v>0</v>
      </c>
      <c r="AC47" s="418">
        <v>0</v>
      </c>
      <c r="AD47" s="418">
        <v>0</v>
      </c>
      <c r="AE47" s="418">
        <v>0</v>
      </c>
      <c r="AF47" s="418">
        <v>0</v>
      </c>
      <c r="AG47" s="418">
        <v>0</v>
      </c>
      <c r="AH47" s="418">
        <v>0</v>
      </c>
      <c r="AI47" s="418">
        <v>0</v>
      </c>
      <c r="AJ47" s="418">
        <v>0</v>
      </c>
      <c r="AK47" s="418">
        <v>0</v>
      </c>
      <c r="AL47" s="418">
        <v>0</v>
      </c>
      <c r="AM47" s="418">
        <v>0</v>
      </c>
      <c r="AN47" s="418">
        <v>0</v>
      </c>
      <c r="AO47" s="418">
        <v>299</v>
      </c>
      <c r="AP47" s="418">
        <v>185</v>
      </c>
      <c r="AQ47" s="418">
        <v>114</v>
      </c>
      <c r="AR47" s="418">
        <v>0</v>
      </c>
      <c r="AS47" s="418">
        <v>2</v>
      </c>
      <c r="AT47" s="418">
        <v>723</v>
      </c>
      <c r="AU47" s="418">
        <v>1</v>
      </c>
      <c r="AV47" s="465"/>
      <c r="AW47" s="465">
        <f t="shared" si="46"/>
        <v>0</v>
      </c>
      <c r="AX47" s="465">
        <f t="shared" si="47"/>
        <v>0</v>
      </c>
      <c r="AY47" s="465">
        <f t="shared" si="48"/>
        <v>0</v>
      </c>
      <c r="AZ47" s="465">
        <f t="shared" si="49"/>
        <v>0</v>
      </c>
      <c r="BA47" s="465">
        <f t="shared" si="50"/>
        <v>0</v>
      </c>
      <c r="BB47" s="465">
        <f t="shared" si="51"/>
        <v>0</v>
      </c>
      <c r="BC47" s="465">
        <f t="shared" si="52"/>
        <v>0</v>
      </c>
      <c r="BD47" s="465">
        <f t="shared" si="53"/>
        <v>0</v>
      </c>
      <c r="BE47" s="465">
        <f t="shared" si="54"/>
        <v>0</v>
      </c>
      <c r="BF47" s="465">
        <f t="shared" si="55"/>
        <v>0</v>
      </c>
      <c r="BG47" s="465">
        <f t="shared" si="56"/>
        <v>0</v>
      </c>
      <c r="BH47" s="465">
        <f t="shared" si="57"/>
        <v>0</v>
      </c>
      <c r="BI47" s="465">
        <f t="shared" si="58"/>
        <v>0</v>
      </c>
      <c r="BJ47" s="465">
        <f t="shared" si="59"/>
        <v>0</v>
      </c>
      <c r="BK47" s="465">
        <f t="shared" si="60"/>
        <v>0</v>
      </c>
      <c r="BL47" s="465">
        <f t="shared" si="61"/>
        <v>0</v>
      </c>
    </row>
    <row r="48" spans="1:64" s="421" customFormat="1" ht="15" customHeight="1">
      <c r="A48" s="423" t="s">
        <v>66</v>
      </c>
      <c r="B48" s="418">
        <v>34</v>
      </c>
      <c r="C48" s="418">
        <v>1474</v>
      </c>
      <c r="D48" s="418">
        <v>631</v>
      </c>
      <c r="E48" s="418">
        <v>843</v>
      </c>
      <c r="F48" s="419">
        <v>53</v>
      </c>
      <c r="G48" s="419">
        <v>16</v>
      </c>
      <c r="H48" s="418">
        <v>37</v>
      </c>
      <c r="I48" s="418">
        <v>1421</v>
      </c>
      <c r="J48" s="418">
        <v>615</v>
      </c>
      <c r="K48" s="418">
        <v>806</v>
      </c>
      <c r="L48" s="418">
        <v>0</v>
      </c>
      <c r="M48" s="418">
        <v>0</v>
      </c>
      <c r="N48" s="418">
        <v>0</v>
      </c>
      <c r="O48" s="418">
        <v>695</v>
      </c>
      <c r="P48" s="418">
        <v>357</v>
      </c>
      <c r="Q48" s="418">
        <v>338</v>
      </c>
      <c r="R48" s="418">
        <v>74</v>
      </c>
      <c r="S48" s="418">
        <v>19</v>
      </c>
      <c r="T48" s="418">
        <v>55</v>
      </c>
      <c r="U48" s="418">
        <v>44</v>
      </c>
      <c r="V48" s="418">
        <v>7</v>
      </c>
      <c r="W48" s="418">
        <v>37</v>
      </c>
      <c r="X48" s="423" t="s">
        <v>66</v>
      </c>
      <c r="Y48" s="418">
        <v>34</v>
      </c>
      <c r="Z48" s="418">
        <v>0</v>
      </c>
      <c r="AA48" s="418">
        <v>0</v>
      </c>
      <c r="AB48" s="420">
        <v>0</v>
      </c>
      <c r="AC48" s="418">
        <v>0</v>
      </c>
      <c r="AD48" s="418">
        <v>0</v>
      </c>
      <c r="AE48" s="418">
        <v>0</v>
      </c>
      <c r="AF48" s="418">
        <v>40</v>
      </c>
      <c r="AG48" s="418">
        <v>12</v>
      </c>
      <c r="AH48" s="418">
        <v>28</v>
      </c>
      <c r="AI48" s="418">
        <v>0</v>
      </c>
      <c r="AJ48" s="418">
        <v>0</v>
      </c>
      <c r="AK48" s="418">
        <v>0</v>
      </c>
      <c r="AL48" s="418">
        <v>0</v>
      </c>
      <c r="AM48" s="418">
        <v>0</v>
      </c>
      <c r="AN48" s="418">
        <v>0</v>
      </c>
      <c r="AO48" s="418">
        <v>621</v>
      </c>
      <c r="AP48" s="418">
        <v>236</v>
      </c>
      <c r="AQ48" s="418">
        <v>385</v>
      </c>
      <c r="AR48" s="418">
        <v>956</v>
      </c>
      <c r="AS48" s="418">
        <v>8</v>
      </c>
      <c r="AT48" s="418">
        <v>510</v>
      </c>
      <c r="AU48" s="418">
        <v>0</v>
      </c>
      <c r="AV48" s="465"/>
      <c r="AW48" s="465">
        <f t="shared" si="46"/>
        <v>0</v>
      </c>
      <c r="AX48" s="465">
        <f t="shared" si="47"/>
        <v>0</v>
      </c>
      <c r="AY48" s="465">
        <f t="shared" si="48"/>
        <v>0</v>
      </c>
      <c r="AZ48" s="465">
        <f t="shared" si="49"/>
        <v>0</v>
      </c>
      <c r="BA48" s="465">
        <f t="shared" si="50"/>
        <v>0</v>
      </c>
      <c r="BB48" s="465">
        <f t="shared" si="51"/>
        <v>0</v>
      </c>
      <c r="BC48" s="465">
        <f t="shared" si="52"/>
        <v>0</v>
      </c>
      <c r="BD48" s="465">
        <f t="shared" si="53"/>
        <v>0</v>
      </c>
      <c r="BE48" s="465">
        <f t="shared" si="54"/>
        <v>0</v>
      </c>
      <c r="BF48" s="465">
        <f t="shared" si="55"/>
        <v>0</v>
      </c>
      <c r="BG48" s="465">
        <f t="shared" si="56"/>
        <v>0</v>
      </c>
      <c r="BH48" s="465">
        <f t="shared" si="57"/>
        <v>0</v>
      </c>
      <c r="BI48" s="465">
        <f t="shared" si="58"/>
        <v>0</v>
      </c>
      <c r="BJ48" s="465">
        <f t="shared" si="59"/>
        <v>0</v>
      </c>
      <c r="BK48" s="465">
        <f t="shared" si="60"/>
        <v>0</v>
      </c>
      <c r="BL48" s="465">
        <f t="shared" si="61"/>
        <v>0</v>
      </c>
    </row>
    <row r="49" spans="1:64" s="421" customFormat="1" ht="15" customHeight="1">
      <c r="A49" s="423" t="s">
        <v>67</v>
      </c>
      <c r="B49" s="418">
        <v>35</v>
      </c>
      <c r="C49" s="418">
        <v>437</v>
      </c>
      <c r="D49" s="418">
        <v>196</v>
      </c>
      <c r="E49" s="418">
        <v>241</v>
      </c>
      <c r="F49" s="419">
        <v>5</v>
      </c>
      <c r="G49" s="419">
        <v>5</v>
      </c>
      <c r="H49" s="418">
        <v>0</v>
      </c>
      <c r="I49" s="418">
        <v>432</v>
      </c>
      <c r="J49" s="418">
        <v>191</v>
      </c>
      <c r="K49" s="418">
        <v>241</v>
      </c>
      <c r="L49" s="418">
        <v>0</v>
      </c>
      <c r="M49" s="418">
        <v>0</v>
      </c>
      <c r="N49" s="418">
        <v>0</v>
      </c>
      <c r="O49" s="418">
        <v>120</v>
      </c>
      <c r="P49" s="418">
        <v>67</v>
      </c>
      <c r="Q49" s="418">
        <v>53</v>
      </c>
      <c r="R49" s="418">
        <v>24</v>
      </c>
      <c r="S49" s="418">
        <v>13</v>
      </c>
      <c r="T49" s="418">
        <v>11</v>
      </c>
      <c r="U49" s="418">
        <v>9</v>
      </c>
      <c r="V49" s="418">
        <v>3</v>
      </c>
      <c r="W49" s="418">
        <v>6</v>
      </c>
      <c r="X49" s="423" t="s">
        <v>67</v>
      </c>
      <c r="Y49" s="418">
        <v>35</v>
      </c>
      <c r="Z49" s="418">
        <v>0</v>
      </c>
      <c r="AA49" s="418">
        <v>0</v>
      </c>
      <c r="AB49" s="420">
        <v>0</v>
      </c>
      <c r="AC49" s="418">
        <v>17</v>
      </c>
      <c r="AD49" s="418">
        <v>0</v>
      </c>
      <c r="AE49" s="418">
        <v>17</v>
      </c>
      <c r="AF49" s="418">
        <v>200</v>
      </c>
      <c r="AG49" s="418">
        <v>66</v>
      </c>
      <c r="AH49" s="418">
        <v>134</v>
      </c>
      <c r="AI49" s="418">
        <v>0</v>
      </c>
      <c r="AJ49" s="418">
        <v>0</v>
      </c>
      <c r="AK49" s="418">
        <v>0</v>
      </c>
      <c r="AL49" s="418">
        <v>0</v>
      </c>
      <c r="AM49" s="418">
        <v>0</v>
      </c>
      <c r="AN49" s="418">
        <v>0</v>
      </c>
      <c r="AO49" s="418">
        <v>67</v>
      </c>
      <c r="AP49" s="418">
        <v>47</v>
      </c>
      <c r="AQ49" s="418">
        <v>20</v>
      </c>
      <c r="AR49" s="418">
        <v>171</v>
      </c>
      <c r="AS49" s="418">
        <v>26</v>
      </c>
      <c r="AT49" s="418">
        <v>240</v>
      </c>
      <c r="AU49" s="418">
        <v>0</v>
      </c>
      <c r="AV49" s="465"/>
      <c r="AW49" s="465">
        <f t="shared" si="46"/>
        <v>0</v>
      </c>
      <c r="AX49" s="465">
        <f t="shared" si="47"/>
        <v>0</v>
      </c>
      <c r="AY49" s="465">
        <f t="shared" si="48"/>
        <v>0</v>
      </c>
      <c r="AZ49" s="465">
        <f t="shared" si="49"/>
        <v>0</v>
      </c>
      <c r="BA49" s="465">
        <f t="shared" si="50"/>
        <v>0</v>
      </c>
      <c r="BB49" s="465">
        <f t="shared" si="51"/>
        <v>0</v>
      </c>
      <c r="BC49" s="465">
        <f t="shared" si="52"/>
        <v>0</v>
      </c>
      <c r="BD49" s="465">
        <f t="shared" si="53"/>
        <v>0</v>
      </c>
      <c r="BE49" s="465">
        <f t="shared" si="54"/>
        <v>0</v>
      </c>
      <c r="BF49" s="465">
        <f t="shared" si="55"/>
        <v>0</v>
      </c>
      <c r="BG49" s="465">
        <f t="shared" si="56"/>
        <v>0</v>
      </c>
      <c r="BH49" s="465">
        <f t="shared" si="57"/>
        <v>0</v>
      </c>
      <c r="BI49" s="465">
        <f t="shared" si="58"/>
        <v>0</v>
      </c>
      <c r="BJ49" s="465">
        <f t="shared" si="59"/>
        <v>0</v>
      </c>
      <c r="BK49" s="465">
        <f t="shared" si="60"/>
        <v>0</v>
      </c>
      <c r="BL49" s="465">
        <f t="shared" si="61"/>
        <v>0</v>
      </c>
    </row>
    <row r="50" spans="1:64" s="421" customFormat="1" ht="15" customHeight="1">
      <c r="A50" s="423" t="s">
        <v>68</v>
      </c>
      <c r="B50" s="418">
        <v>36</v>
      </c>
      <c r="C50" s="418">
        <v>1961</v>
      </c>
      <c r="D50" s="418">
        <v>1322</v>
      </c>
      <c r="E50" s="418">
        <v>639</v>
      </c>
      <c r="F50" s="419">
        <v>181</v>
      </c>
      <c r="G50" s="419">
        <v>117</v>
      </c>
      <c r="H50" s="418">
        <v>64</v>
      </c>
      <c r="I50" s="418">
        <v>1780</v>
      </c>
      <c r="J50" s="418">
        <v>1205</v>
      </c>
      <c r="K50" s="418">
        <v>575</v>
      </c>
      <c r="L50" s="418">
        <v>0</v>
      </c>
      <c r="M50" s="418">
        <v>0</v>
      </c>
      <c r="N50" s="418">
        <v>0</v>
      </c>
      <c r="O50" s="418">
        <v>1164</v>
      </c>
      <c r="P50" s="418">
        <v>812</v>
      </c>
      <c r="Q50" s="418">
        <v>352</v>
      </c>
      <c r="R50" s="418">
        <v>154</v>
      </c>
      <c r="S50" s="418">
        <v>131</v>
      </c>
      <c r="T50" s="418">
        <v>23</v>
      </c>
      <c r="U50" s="418">
        <v>76</v>
      </c>
      <c r="V50" s="418">
        <v>42</v>
      </c>
      <c r="W50" s="418">
        <v>34</v>
      </c>
      <c r="X50" s="423" t="s">
        <v>68</v>
      </c>
      <c r="Y50" s="418">
        <v>36</v>
      </c>
      <c r="Z50" s="418">
        <v>0</v>
      </c>
      <c r="AA50" s="418">
        <v>0</v>
      </c>
      <c r="AB50" s="420">
        <v>0</v>
      </c>
      <c r="AC50" s="418">
        <v>19</v>
      </c>
      <c r="AD50" s="418">
        <v>16</v>
      </c>
      <c r="AE50" s="418">
        <v>3</v>
      </c>
      <c r="AF50" s="418">
        <v>175</v>
      </c>
      <c r="AG50" s="418">
        <v>118</v>
      </c>
      <c r="AH50" s="418">
        <v>57</v>
      </c>
      <c r="AI50" s="418">
        <v>2</v>
      </c>
      <c r="AJ50" s="418">
        <v>2</v>
      </c>
      <c r="AK50" s="418">
        <v>0</v>
      </c>
      <c r="AL50" s="418">
        <v>0</v>
      </c>
      <c r="AM50" s="418">
        <v>0</v>
      </c>
      <c r="AN50" s="418">
        <v>0</v>
      </c>
      <c r="AO50" s="418">
        <v>371</v>
      </c>
      <c r="AP50" s="418">
        <v>201</v>
      </c>
      <c r="AQ50" s="418">
        <v>170</v>
      </c>
      <c r="AR50" s="418">
        <v>736</v>
      </c>
      <c r="AS50" s="418">
        <v>5</v>
      </c>
      <c r="AT50" s="418">
        <v>1174</v>
      </c>
      <c r="AU50" s="418">
        <v>46</v>
      </c>
      <c r="AV50" s="465"/>
      <c r="AW50" s="465">
        <f t="shared" si="46"/>
        <v>0</v>
      </c>
      <c r="AX50" s="465">
        <f t="shared" si="47"/>
        <v>0</v>
      </c>
      <c r="AY50" s="465">
        <f t="shared" si="48"/>
        <v>0</v>
      </c>
      <c r="AZ50" s="465">
        <f t="shared" si="49"/>
        <v>0</v>
      </c>
      <c r="BA50" s="465">
        <f t="shared" si="50"/>
        <v>0</v>
      </c>
      <c r="BB50" s="465">
        <f t="shared" si="51"/>
        <v>0</v>
      </c>
      <c r="BC50" s="465">
        <f t="shared" si="52"/>
        <v>0</v>
      </c>
      <c r="BD50" s="465">
        <f t="shared" si="53"/>
        <v>0</v>
      </c>
      <c r="BE50" s="465">
        <f t="shared" si="54"/>
        <v>0</v>
      </c>
      <c r="BF50" s="465">
        <f t="shared" si="55"/>
        <v>0</v>
      </c>
      <c r="BG50" s="465">
        <f t="shared" si="56"/>
        <v>0</v>
      </c>
      <c r="BH50" s="465">
        <f t="shared" si="57"/>
        <v>0</v>
      </c>
      <c r="BI50" s="465">
        <f t="shared" si="58"/>
        <v>0</v>
      </c>
      <c r="BJ50" s="465">
        <f t="shared" si="59"/>
        <v>0</v>
      </c>
      <c r="BK50" s="465">
        <f t="shared" si="60"/>
        <v>0</v>
      </c>
      <c r="BL50" s="465">
        <f t="shared" si="61"/>
        <v>0</v>
      </c>
    </row>
    <row r="51" spans="1:64" s="47" customFormat="1" ht="12.75">
      <c r="A51" s="447" t="s">
        <v>18</v>
      </c>
      <c r="B51" s="448">
        <v>37</v>
      </c>
      <c r="C51" s="449">
        <v>14165</v>
      </c>
      <c r="D51" s="449">
        <v>9058</v>
      </c>
      <c r="E51" s="449">
        <v>5107</v>
      </c>
      <c r="F51" s="450">
        <v>949</v>
      </c>
      <c r="G51" s="450">
        <v>594</v>
      </c>
      <c r="H51" s="450">
        <v>355</v>
      </c>
      <c r="I51" s="450">
        <v>12912</v>
      </c>
      <c r="J51" s="450">
        <v>8266</v>
      </c>
      <c r="K51" s="450">
        <v>4646</v>
      </c>
      <c r="L51" s="450">
        <v>304</v>
      </c>
      <c r="M51" s="450">
        <v>198</v>
      </c>
      <c r="N51" s="450">
        <v>106</v>
      </c>
      <c r="O51" s="450">
        <v>6694</v>
      </c>
      <c r="P51" s="450">
        <v>4794</v>
      </c>
      <c r="Q51" s="450">
        <v>1900</v>
      </c>
      <c r="R51" s="450">
        <v>1403</v>
      </c>
      <c r="S51" s="450">
        <v>901</v>
      </c>
      <c r="T51" s="450">
        <v>502</v>
      </c>
      <c r="U51" s="450">
        <v>223</v>
      </c>
      <c r="V51" s="451">
        <v>129</v>
      </c>
      <c r="W51" s="450">
        <v>94</v>
      </c>
      <c r="X51" s="447" t="s">
        <v>18</v>
      </c>
      <c r="Y51" s="448">
        <v>37</v>
      </c>
      <c r="Z51" s="451">
        <v>15</v>
      </c>
      <c r="AA51" s="451">
        <v>10</v>
      </c>
      <c r="AB51" s="451">
        <v>5</v>
      </c>
      <c r="AC51" s="449">
        <v>101</v>
      </c>
      <c r="AD51" s="449">
        <v>45</v>
      </c>
      <c r="AE51" s="449">
        <v>56</v>
      </c>
      <c r="AF51" s="452">
        <v>1650</v>
      </c>
      <c r="AG51" s="453">
        <v>950</v>
      </c>
      <c r="AH51" s="453">
        <v>700</v>
      </c>
      <c r="AI51" s="453">
        <v>194</v>
      </c>
      <c r="AJ51" s="453">
        <v>174</v>
      </c>
      <c r="AK51" s="453">
        <v>20</v>
      </c>
      <c r="AL51" s="453">
        <v>596</v>
      </c>
      <c r="AM51" s="453">
        <v>526</v>
      </c>
      <c r="AN51" s="454">
        <v>70</v>
      </c>
      <c r="AO51" s="454">
        <v>3289</v>
      </c>
      <c r="AP51" s="453">
        <v>1529</v>
      </c>
      <c r="AQ51" s="453">
        <v>1760</v>
      </c>
      <c r="AR51" s="453">
        <v>13022</v>
      </c>
      <c r="AS51" s="453">
        <v>15</v>
      </c>
      <c r="AT51" s="453">
        <v>1128</v>
      </c>
      <c r="AU51" s="453">
        <v>0</v>
      </c>
      <c r="AV51" s="516">
        <f t="shared" ref="AV51:AV52" si="152">+F52-G52-H52</f>
        <v>0</v>
      </c>
      <c r="AW51" s="465">
        <f t="shared" si="46"/>
        <v>0</v>
      </c>
      <c r="AX51" s="465">
        <f t="shared" si="47"/>
        <v>0</v>
      </c>
      <c r="AY51" s="465">
        <f t="shared" si="48"/>
        <v>0</v>
      </c>
      <c r="AZ51" s="465">
        <f t="shared" si="49"/>
        <v>0</v>
      </c>
      <c r="BA51" s="465">
        <f t="shared" si="50"/>
        <v>0</v>
      </c>
      <c r="BB51" s="465">
        <f t="shared" si="51"/>
        <v>0</v>
      </c>
      <c r="BC51" s="465">
        <f t="shared" si="52"/>
        <v>0</v>
      </c>
      <c r="BD51" s="465">
        <f t="shared" si="53"/>
        <v>0</v>
      </c>
      <c r="BE51" s="465">
        <f t="shared" si="54"/>
        <v>0</v>
      </c>
      <c r="BF51" s="465">
        <f t="shared" si="55"/>
        <v>0</v>
      </c>
      <c r="BG51" s="465">
        <f t="shared" si="56"/>
        <v>0</v>
      </c>
      <c r="BH51" s="465">
        <f t="shared" si="57"/>
        <v>0</v>
      </c>
      <c r="BI51" s="465">
        <f t="shared" si="58"/>
        <v>0</v>
      </c>
      <c r="BJ51" s="465">
        <f t="shared" si="59"/>
        <v>0</v>
      </c>
      <c r="BK51" s="465">
        <f t="shared" si="60"/>
        <v>0</v>
      </c>
      <c r="BL51" s="465">
        <f t="shared" si="61"/>
        <v>0</v>
      </c>
    </row>
    <row r="52" spans="1:64" s="47" customFormat="1" ht="12.75">
      <c r="A52" s="447" t="s">
        <v>19</v>
      </c>
      <c r="B52" s="448">
        <v>38</v>
      </c>
      <c r="C52" s="449">
        <v>7034</v>
      </c>
      <c r="D52" s="449">
        <v>3755</v>
      </c>
      <c r="E52" s="449">
        <v>3279</v>
      </c>
      <c r="F52" s="450">
        <v>350</v>
      </c>
      <c r="G52" s="450">
        <v>223</v>
      </c>
      <c r="H52" s="450">
        <v>127</v>
      </c>
      <c r="I52" s="450">
        <v>6622</v>
      </c>
      <c r="J52" s="450">
        <v>3512</v>
      </c>
      <c r="K52" s="450">
        <v>3110</v>
      </c>
      <c r="L52" s="450">
        <v>62</v>
      </c>
      <c r="M52" s="450">
        <v>20</v>
      </c>
      <c r="N52" s="450">
        <v>42</v>
      </c>
      <c r="O52" s="450">
        <v>2524</v>
      </c>
      <c r="P52" s="450">
        <v>1578</v>
      </c>
      <c r="Q52" s="450">
        <v>946</v>
      </c>
      <c r="R52" s="450">
        <v>799</v>
      </c>
      <c r="S52" s="450">
        <v>421</v>
      </c>
      <c r="T52" s="450">
        <v>378</v>
      </c>
      <c r="U52" s="450">
        <v>165</v>
      </c>
      <c r="V52" s="451">
        <v>77</v>
      </c>
      <c r="W52" s="450">
        <v>88</v>
      </c>
      <c r="X52" s="447" t="s">
        <v>19</v>
      </c>
      <c r="Y52" s="448">
        <v>38</v>
      </c>
      <c r="Z52" s="451">
        <v>8</v>
      </c>
      <c r="AA52" s="451">
        <v>3</v>
      </c>
      <c r="AB52" s="451">
        <v>5</v>
      </c>
      <c r="AC52" s="449">
        <v>54</v>
      </c>
      <c r="AD52" s="449">
        <v>18</v>
      </c>
      <c r="AE52" s="449">
        <v>36</v>
      </c>
      <c r="AF52" s="452">
        <v>669</v>
      </c>
      <c r="AG52" s="453">
        <v>327</v>
      </c>
      <c r="AH52" s="453">
        <v>342</v>
      </c>
      <c r="AI52" s="453">
        <v>4</v>
      </c>
      <c r="AJ52" s="453">
        <v>4</v>
      </c>
      <c r="AK52" s="453">
        <v>0</v>
      </c>
      <c r="AL52" s="453">
        <v>0</v>
      </c>
      <c r="AM52" s="453">
        <v>0</v>
      </c>
      <c r="AN52" s="454">
        <v>0</v>
      </c>
      <c r="AO52" s="454">
        <v>2811</v>
      </c>
      <c r="AP52" s="453">
        <v>1327</v>
      </c>
      <c r="AQ52" s="453">
        <v>1484</v>
      </c>
      <c r="AR52" s="453">
        <v>2617</v>
      </c>
      <c r="AS52" s="453">
        <v>135</v>
      </c>
      <c r="AT52" s="453">
        <v>4221</v>
      </c>
      <c r="AU52" s="453">
        <v>61</v>
      </c>
      <c r="AV52" s="516">
        <f t="shared" si="152"/>
        <v>0</v>
      </c>
      <c r="AW52" s="465">
        <f t="shared" si="46"/>
        <v>0</v>
      </c>
      <c r="AX52" s="465">
        <f t="shared" si="47"/>
        <v>0</v>
      </c>
      <c r="AY52" s="465">
        <f t="shared" si="48"/>
        <v>0</v>
      </c>
      <c r="AZ52" s="465">
        <f t="shared" si="49"/>
        <v>0</v>
      </c>
      <c r="BA52" s="465">
        <f t="shared" si="50"/>
        <v>0</v>
      </c>
      <c r="BB52" s="465">
        <f t="shared" si="51"/>
        <v>0</v>
      </c>
      <c r="BC52" s="465">
        <f t="shared" si="52"/>
        <v>0</v>
      </c>
      <c r="BD52" s="465">
        <f t="shared" si="53"/>
        <v>0</v>
      </c>
      <c r="BE52" s="465">
        <f t="shared" si="54"/>
        <v>0</v>
      </c>
      <c r="BF52" s="465">
        <f t="shared" si="55"/>
        <v>0</v>
      </c>
      <c r="BG52" s="465">
        <f t="shared" si="56"/>
        <v>0</v>
      </c>
      <c r="BH52" s="465">
        <f t="shared" si="57"/>
        <v>0</v>
      </c>
      <c r="BI52" s="465">
        <f t="shared" si="58"/>
        <v>0</v>
      </c>
      <c r="BJ52" s="465">
        <f t="shared" si="59"/>
        <v>0</v>
      </c>
      <c r="BK52" s="465">
        <f t="shared" si="60"/>
        <v>0</v>
      </c>
      <c r="BL52" s="465">
        <f t="shared" si="61"/>
        <v>0</v>
      </c>
    </row>
    <row r="53" spans="1:64" s="421" customFormat="1" ht="15" customHeight="1">
      <c r="A53" s="523"/>
      <c r="B53" s="524"/>
      <c r="C53" s="524"/>
      <c r="D53" s="524"/>
      <c r="E53" s="524"/>
      <c r="F53" s="525"/>
      <c r="G53" s="525"/>
      <c r="H53" s="524"/>
      <c r="I53" s="524"/>
      <c r="J53" s="524"/>
      <c r="K53" s="524"/>
      <c r="L53" s="524"/>
      <c r="M53" s="524"/>
      <c r="N53" s="524"/>
      <c r="O53" s="524"/>
      <c r="P53" s="524"/>
      <c r="Q53" s="524"/>
      <c r="R53" s="524"/>
      <c r="S53" s="524"/>
      <c r="T53" s="524"/>
      <c r="U53" s="524"/>
      <c r="V53" s="524"/>
      <c r="W53" s="524"/>
      <c r="X53" s="523"/>
      <c r="Y53" s="524"/>
      <c r="Z53" s="524"/>
      <c r="AA53" s="524"/>
      <c r="AB53" s="526"/>
      <c r="AC53" s="524"/>
      <c r="AD53" s="524"/>
      <c r="AE53" s="524"/>
      <c r="AF53" s="524"/>
      <c r="AG53" s="524"/>
      <c r="AH53" s="524"/>
      <c r="AI53" s="524"/>
      <c r="AJ53" s="524"/>
      <c r="AK53" s="524"/>
      <c r="AL53" s="524"/>
      <c r="AM53" s="524"/>
      <c r="AN53" s="524"/>
      <c r="AO53" s="524"/>
      <c r="AP53" s="524"/>
      <c r="AQ53" s="524"/>
      <c r="AR53" s="524"/>
      <c r="AS53" s="524"/>
      <c r="AT53" s="524"/>
      <c r="AU53" s="524"/>
      <c r="AV53" s="465"/>
      <c r="AW53" s="465"/>
    </row>
    <row r="54" spans="1:64" s="421" customFormat="1" ht="15" customHeight="1">
      <c r="A54" s="523"/>
      <c r="B54" s="524"/>
      <c r="C54" s="524"/>
      <c r="D54" s="524"/>
      <c r="E54" s="524"/>
      <c r="F54" s="525"/>
      <c r="G54" s="525"/>
      <c r="H54" s="524"/>
      <c r="I54" s="524"/>
      <c r="J54" s="524"/>
      <c r="K54" s="524"/>
      <c r="L54" s="524"/>
      <c r="M54" s="524"/>
      <c r="N54" s="524"/>
      <c r="O54" s="524"/>
      <c r="P54" s="524"/>
      <c r="Q54" s="524"/>
      <c r="R54" s="524"/>
      <c r="S54" s="524"/>
      <c r="T54" s="524"/>
      <c r="U54" s="524"/>
      <c r="V54" s="524"/>
      <c r="W54" s="524"/>
      <c r="X54" s="523"/>
      <c r="Y54" s="524"/>
      <c r="Z54" s="524"/>
      <c r="AA54" s="524"/>
      <c r="AB54" s="526"/>
      <c r="AC54" s="524"/>
      <c r="AD54" s="524"/>
      <c r="AE54" s="524"/>
      <c r="AF54" s="524"/>
      <c r="AG54" s="524"/>
      <c r="AH54" s="524"/>
      <c r="AI54" s="524"/>
      <c r="AJ54" s="524"/>
      <c r="AK54" s="524"/>
      <c r="AL54" s="524"/>
      <c r="AM54" s="524"/>
      <c r="AN54" s="524"/>
      <c r="AO54" s="524"/>
      <c r="AP54" s="524"/>
      <c r="AQ54" s="524"/>
      <c r="AR54" s="524"/>
      <c r="AS54" s="524"/>
      <c r="AT54" s="524"/>
      <c r="AU54" s="524"/>
      <c r="AV54" s="465"/>
      <c r="AW54" s="465"/>
    </row>
    <row r="55" spans="1:64" ht="13.5" customHeight="1">
      <c r="A55" s="108" t="s">
        <v>652</v>
      </c>
      <c r="B55" s="108"/>
      <c r="C55" s="108" t="s">
        <v>653</v>
      </c>
      <c r="D55" s="108"/>
      <c r="E55" s="80"/>
      <c r="F55" s="240"/>
      <c r="G55" s="240"/>
      <c r="H55" s="240"/>
      <c r="I55" s="240"/>
      <c r="J55" s="240"/>
      <c r="K55" s="240"/>
      <c r="L55" s="81"/>
      <c r="M55" s="81"/>
      <c r="N55" s="240"/>
      <c r="O55" s="80"/>
      <c r="P55" s="81"/>
      <c r="Q55" s="81"/>
      <c r="T55" s="240"/>
      <c r="U55" s="240"/>
      <c r="V55" s="240"/>
      <c r="W55" s="240"/>
      <c r="X55" s="240"/>
      <c r="Y55" s="240"/>
      <c r="Z55" s="240"/>
      <c r="AA55" s="240"/>
      <c r="AB55" s="240"/>
      <c r="AD55" s="253"/>
      <c r="AE55" s="45"/>
      <c r="AF55" s="15"/>
      <c r="AG55" s="15"/>
      <c r="AH55" s="52"/>
      <c r="AI55" s="15"/>
      <c r="AJ55" s="52"/>
      <c r="AK55" s="52"/>
      <c r="AL55" s="42"/>
      <c r="AM55" s="42"/>
      <c r="AN55" s="42"/>
      <c r="AO55" s="49"/>
      <c r="AP55" s="49"/>
      <c r="AQ55" s="69"/>
      <c r="AR55" s="69"/>
      <c r="AS55" s="79"/>
      <c r="AV55" s="465"/>
      <c r="AW55" s="465"/>
    </row>
    <row r="56" spans="1:64" ht="13.5" customHeight="1">
      <c r="A56" s="108"/>
      <c r="B56" s="108"/>
      <c r="C56" s="108"/>
      <c r="D56" s="108"/>
      <c r="E56" s="80"/>
      <c r="F56" s="240"/>
      <c r="G56" s="240"/>
      <c r="H56" s="240"/>
      <c r="I56" s="240"/>
      <c r="J56" s="240"/>
      <c r="K56" s="240"/>
      <c r="L56" s="81"/>
      <c r="M56" s="81"/>
      <c r="N56" s="240"/>
      <c r="O56" s="80"/>
      <c r="P56" s="81"/>
      <c r="Q56" s="81"/>
      <c r="T56" s="240"/>
      <c r="U56" s="240"/>
      <c r="V56" s="240"/>
      <c r="W56" s="240"/>
      <c r="X56" s="240"/>
      <c r="Y56" s="240"/>
      <c r="Z56" s="240"/>
      <c r="AA56" s="240"/>
      <c r="AB56" s="240"/>
      <c r="AD56" s="253"/>
      <c r="AE56" s="45"/>
      <c r="AF56" s="15"/>
      <c r="AG56" s="15"/>
      <c r="AH56" s="52"/>
      <c r="AI56" s="15"/>
      <c r="AJ56" s="52"/>
      <c r="AK56" s="52"/>
      <c r="AL56" s="42"/>
      <c r="AM56" s="42"/>
      <c r="AN56" s="42"/>
      <c r="AO56" s="49"/>
      <c r="AP56" s="49"/>
      <c r="AQ56" s="69"/>
      <c r="AR56" s="69"/>
      <c r="AS56" s="79"/>
      <c r="AV56" s="465"/>
      <c r="AW56" s="465"/>
    </row>
    <row r="57" spans="1:64" ht="13.5" customHeight="1">
      <c r="A57" s="108"/>
      <c r="B57" s="108"/>
      <c r="C57" s="108"/>
      <c r="D57" s="108"/>
      <c r="E57" s="80"/>
      <c r="F57" s="240"/>
      <c r="G57" s="240"/>
      <c r="H57" s="240"/>
      <c r="I57" s="240"/>
      <c r="J57" s="240"/>
      <c r="K57" s="240"/>
      <c r="L57" s="81"/>
      <c r="M57" s="81"/>
      <c r="N57" s="240"/>
      <c r="O57" s="80"/>
      <c r="P57" s="81"/>
      <c r="Q57" s="81"/>
      <c r="T57" s="240"/>
      <c r="U57" s="240"/>
      <c r="V57" s="240"/>
      <c r="W57" s="240"/>
      <c r="X57" s="240"/>
      <c r="Y57" s="240"/>
      <c r="Z57" s="240"/>
      <c r="AA57" s="240"/>
      <c r="AB57" s="240"/>
      <c r="AD57" s="253"/>
      <c r="AE57" s="45"/>
      <c r="AF57" s="15"/>
      <c r="AG57" s="15"/>
      <c r="AH57" s="52"/>
      <c r="AI57" s="15"/>
      <c r="AJ57" s="52"/>
      <c r="AK57" s="52"/>
      <c r="AL57" s="42"/>
      <c r="AM57" s="42"/>
      <c r="AN57" s="42"/>
      <c r="AO57" s="49"/>
      <c r="AP57" s="49"/>
      <c r="AQ57" s="69"/>
      <c r="AR57" s="69"/>
      <c r="AS57" s="79"/>
      <c r="AV57" s="465"/>
      <c r="AW57" s="465"/>
    </row>
    <row r="58" spans="1:64" ht="13.5" customHeight="1">
      <c r="A58" s="108"/>
      <c r="C58" s="108" t="s">
        <v>654</v>
      </c>
      <c r="D58" s="108"/>
      <c r="E58" s="80"/>
      <c r="F58" s="240"/>
      <c r="G58" s="240"/>
      <c r="H58" s="240"/>
      <c r="I58" s="240"/>
      <c r="J58" s="240"/>
      <c r="K58" s="240"/>
      <c r="L58" s="81"/>
      <c r="M58" s="81"/>
      <c r="N58" s="240"/>
      <c r="O58" s="80"/>
      <c r="P58" s="81"/>
      <c r="Q58" s="81"/>
      <c r="T58" s="240"/>
      <c r="U58" s="240"/>
      <c r="V58" s="240"/>
      <c r="W58" s="240"/>
      <c r="X58" s="240"/>
      <c r="Y58" s="240"/>
      <c r="Z58" s="240"/>
      <c r="AA58" s="240"/>
      <c r="AB58" s="240"/>
      <c r="AC58" s="15"/>
      <c r="AD58" s="15"/>
      <c r="AE58" s="52"/>
      <c r="AF58" s="51"/>
      <c r="AG58" s="59"/>
      <c r="AH58" s="59"/>
      <c r="AI58" s="15"/>
      <c r="AJ58" s="15"/>
      <c r="AK58" s="15"/>
      <c r="AL58" s="49"/>
      <c r="AM58" s="49"/>
      <c r="AN58" s="69"/>
      <c r="AO58" s="69"/>
      <c r="AP58" s="70"/>
      <c r="AQ58" s="70"/>
      <c r="AR58" s="44"/>
      <c r="AS58" s="88"/>
      <c r="AV58" s="465"/>
      <c r="AW58" s="465"/>
    </row>
    <row r="59" spans="1:64" ht="13.5" customHeight="1">
      <c r="A59" s="241"/>
      <c r="C59" s="48" t="s">
        <v>655</v>
      </c>
      <c r="D59" s="108"/>
      <c r="E59" s="80"/>
      <c r="F59" s="240"/>
      <c r="G59" s="240"/>
      <c r="H59" s="240"/>
      <c r="I59" s="240"/>
      <c r="J59" s="240"/>
      <c r="K59" s="240"/>
      <c r="L59" s="81"/>
      <c r="M59" s="81"/>
      <c r="N59" s="240"/>
      <c r="O59" s="80"/>
      <c r="P59" s="81"/>
      <c r="Q59" s="81"/>
      <c r="T59" s="240"/>
      <c r="U59" s="240"/>
      <c r="V59" s="240"/>
      <c r="W59" s="240"/>
      <c r="X59" s="240"/>
      <c r="Y59" s="240"/>
      <c r="Z59" s="240"/>
      <c r="AA59" s="240"/>
      <c r="AB59" s="240"/>
      <c r="AC59" s="50"/>
      <c r="AD59" s="51"/>
      <c r="AE59" s="50"/>
      <c r="AF59" s="51"/>
      <c r="AG59" s="50"/>
      <c r="AH59" s="50"/>
      <c r="AI59" s="42"/>
      <c r="AJ59" s="42"/>
      <c r="AK59" s="42"/>
      <c r="AL59" s="49"/>
      <c r="AM59" s="49"/>
      <c r="AN59" s="69"/>
      <c r="AO59" s="69"/>
      <c r="AP59" s="70"/>
      <c r="AQ59" s="70"/>
      <c r="AR59" s="44"/>
      <c r="AS59" s="49"/>
      <c r="AV59" s="465"/>
      <c r="AW59" s="465"/>
    </row>
    <row r="60" spans="1:64" s="108" customFormat="1" ht="13.5" customHeight="1">
      <c r="A60" s="242"/>
      <c r="F60" s="88"/>
      <c r="G60" s="88"/>
      <c r="H60" s="88"/>
      <c r="I60" s="88"/>
      <c r="J60" s="88"/>
      <c r="K60" s="88"/>
      <c r="L60" s="79"/>
      <c r="M60" s="79"/>
      <c r="N60" s="245"/>
      <c r="P60" s="240"/>
      <c r="Q60" s="240"/>
      <c r="S60" s="240"/>
      <c r="T60" s="240"/>
      <c r="U60" s="240"/>
      <c r="V60" s="240"/>
      <c r="W60" s="240"/>
      <c r="Z60" s="240"/>
      <c r="AA60" s="240"/>
      <c r="AB60" s="240"/>
      <c r="AC60" s="2"/>
      <c r="AD60" s="51"/>
      <c r="AE60" s="50"/>
      <c r="AF60" s="51"/>
      <c r="AG60" s="50"/>
      <c r="AH60" s="50"/>
      <c r="AI60" s="51"/>
      <c r="AJ60" s="51"/>
      <c r="AK60" s="51"/>
      <c r="AL60" s="63"/>
      <c r="AM60" s="63"/>
      <c r="AN60" s="63"/>
      <c r="AO60" s="63"/>
      <c r="AP60" s="70"/>
      <c r="AQ60" s="70"/>
      <c r="AR60" s="71"/>
      <c r="AS60" s="88"/>
      <c r="AT60" s="225"/>
      <c r="AU60" s="225"/>
      <c r="AV60" s="466"/>
      <c r="AW60" s="466"/>
    </row>
    <row r="61" spans="1:64" s="108" customFormat="1" ht="13.5" customHeight="1">
      <c r="A61" s="241"/>
      <c r="F61" s="79"/>
      <c r="G61" s="79"/>
      <c r="H61" s="49"/>
      <c r="I61" s="49"/>
      <c r="J61" s="49"/>
      <c r="K61" s="49"/>
      <c r="L61" s="79"/>
      <c r="M61" s="79"/>
      <c r="N61" s="245"/>
      <c r="O61" s="80"/>
      <c r="P61" s="240"/>
      <c r="Q61" s="240"/>
      <c r="R61" s="109"/>
      <c r="S61" s="225"/>
      <c r="T61" s="240"/>
      <c r="U61" s="240"/>
      <c r="V61" s="240"/>
      <c r="W61" s="240"/>
      <c r="Z61" s="240"/>
      <c r="AA61" s="240"/>
      <c r="AB61" s="240"/>
      <c r="AC61" s="2"/>
      <c r="AD61" s="51"/>
      <c r="AE61" s="52"/>
      <c r="AF61" s="51"/>
      <c r="AG61" s="50"/>
      <c r="AH61" s="50"/>
      <c r="AI61" s="51"/>
      <c r="AJ61" s="51"/>
      <c r="AK61" s="51"/>
      <c r="AL61" s="64"/>
      <c r="AM61" s="64"/>
      <c r="AN61" s="64"/>
      <c r="AO61" s="64"/>
      <c r="AP61" s="70"/>
      <c r="AQ61" s="70"/>
      <c r="AR61" s="71"/>
      <c r="AS61" s="49"/>
      <c r="AT61" s="225"/>
      <c r="AU61" s="225"/>
      <c r="AV61" s="466"/>
      <c r="AW61" s="466"/>
    </row>
    <row r="62" spans="1:64" ht="13.5" customHeight="1">
      <c r="A62" s="241"/>
      <c r="B62" s="108"/>
      <c r="C62" s="108"/>
      <c r="D62" s="108"/>
      <c r="E62" s="80"/>
      <c r="F62" s="88"/>
      <c r="G62" s="88"/>
      <c r="H62" s="88"/>
      <c r="I62" s="88"/>
      <c r="J62" s="88"/>
      <c r="K62" s="88"/>
      <c r="L62" s="79"/>
      <c r="M62" s="79"/>
      <c r="N62" s="245"/>
      <c r="O62" s="108"/>
      <c r="P62" s="81"/>
      <c r="Q62" s="81"/>
      <c r="T62" s="240"/>
      <c r="U62" s="240"/>
      <c r="V62" s="240"/>
      <c r="W62" s="240"/>
      <c r="X62" s="240"/>
      <c r="Y62" s="240"/>
      <c r="Z62" s="240"/>
      <c r="AA62" s="240"/>
      <c r="AB62" s="240"/>
      <c r="AC62" s="51"/>
      <c r="AD62" s="51"/>
      <c r="AE62" s="50"/>
      <c r="AF62" s="51"/>
      <c r="AG62" s="59"/>
      <c r="AH62" s="59"/>
      <c r="AI62" s="51"/>
      <c r="AJ62" s="51"/>
      <c r="AK62" s="51"/>
      <c r="AL62" s="64"/>
      <c r="AM62" s="64"/>
      <c r="AN62" s="64"/>
      <c r="AO62" s="64"/>
      <c r="AP62" s="70"/>
      <c r="AQ62" s="70"/>
      <c r="AR62" s="71"/>
    </row>
    <row r="63" spans="1:64" ht="13.5" customHeight="1">
      <c r="A63" s="108"/>
      <c r="B63" s="108"/>
      <c r="C63" s="108"/>
      <c r="D63" s="108"/>
      <c r="E63" s="108"/>
      <c r="F63" s="79"/>
      <c r="G63" s="79"/>
      <c r="H63" s="88"/>
      <c r="I63" s="88"/>
      <c r="J63" s="88"/>
      <c r="K63" s="88"/>
      <c r="L63" s="79"/>
      <c r="M63" s="79"/>
      <c r="N63" s="245"/>
      <c r="P63" s="240"/>
      <c r="Q63" s="240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52"/>
      <c r="AD63" s="52"/>
      <c r="AE63" s="51"/>
      <c r="AF63" s="80"/>
      <c r="AG63" s="51"/>
      <c r="AH63" s="51"/>
      <c r="AI63" s="51"/>
      <c r="AJ63" s="51"/>
      <c r="AK63" s="51"/>
      <c r="AL63" s="64"/>
      <c r="AM63" s="64"/>
      <c r="AN63" s="64"/>
      <c r="AO63" s="64"/>
      <c r="AP63" s="52"/>
      <c r="AQ63" s="70"/>
      <c r="AR63" s="70"/>
    </row>
    <row r="64" spans="1:64">
      <c r="AC64" s="2"/>
      <c r="AD64" s="2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</row>
    <row r="68" spans="1:47">
      <c r="C68" s="109">
        <f>+C41+C37+C29+C22+C16-C15</f>
        <v>0</v>
      </c>
      <c r="D68" s="109">
        <f t="shared" ref="D68:AU68" si="153">+D41+D37+D29+D22+D16-D15</f>
        <v>0</v>
      </c>
      <c r="E68" s="109">
        <f t="shared" si="153"/>
        <v>0</v>
      </c>
      <c r="F68" s="109">
        <f t="shared" si="153"/>
        <v>0</v>
      </c>
      <c r="G68" s="109">
        <f t="shared" si="153"/>
        <v>0</v>
      </c>
      <c r="H68" s="109">
        <f t="shared" si="153"/>
        <v>0</v>
      </c>
      <c r="I68" s="109">
        <f t="shared" si="153"/>
        <v>0</v>
      </c>
      <c r="J68" s="109">
        <f t="shared" si="153"/>
        <v>0</v>
      </c>
      <c r="K68" s="109">
        <f t="shared" si="153"/>
        <v>0</v>
      </c>
      <c r="L68" s="109">
        <f t="shared" si="153"/>
        <v>0</v>
      </c>
      <c r="M68" s="109">
        <f t="shared" si="153"/>
        <v>0</v>
      </c>
      <c r="N68" s="109">
        <f t="shared" si="153"/>
        <v>0</v>
      </c>
      <c r="O68" s="109">
        <f t="shared" si="153"/>
        <v>0</v>
      </c>
      <c r="P68" s="109">
        <f t="shared" si="153"/>
        <v>0</v>
      </c>
      <c r="Q68" s="109">
        <f t="shared" si="153"/>
        <v>0</v>
      </c>
      <c r="R68" s="109">
        <f t="shared" si="153"/>
        <v>0</v>
      </c>
      <c r="S68" s="109">
        <f t="shared" si="153"/>
        <v>0</v>
      </c>
      <c r="T68" s="109">
        <f t="shared" si="153"/>
        <v>0</v>
      </c>
      <c r="U68" s="109">
        <f t="shared" si="153"/>
        <v>0</v>
      </c>
      <c r="V68" s="109">
        <f t="shared" si="153"/>
        <v>0</v>
      </c>
      <c r="W68" s="109">
        <f t="shared" si="153"/>
        <v>0</v>
      </c>
      <c r="Z68" s="109">
        <f t="shared" si="153"/>
        <v>0</v>
      </c>
      <c r="AA68" s="109">
        <f t="shared" si="153"/>
        <v>0</v>
      </c>
      <c r="AB68" s="109">
        <f t="shared" si="153"/>
        <v>0</v>
      </c>
      <c r="AC68" s="109">
        <f t="shared" si="153"/>
        <v>0</v>
      </c>
      <c r="AD68" s="109">
        <f t="shared" si="153"/>
        <v>0</v>
      </c>
      <c r="AE68" s="109">
        <f t="shared" si="153"/>
        <v>0</v>
      </c>
      <c r="AF68" s="109">
        <f t="shared" si="153"/>
        <v>0</v>
      </c>
      <c r="AG68" s="109">
        <f t="shared" si="153"/>
        <v>0</v>
      </c>
      <c r="AH68" s="109">
        <f t="shared" si="153"/>
        <v>0</v>
      </c>
      <c r="AI68" s="109">
        <f t="shared" si="153"/>
        <v>0</v>
      </c>
      <c r="AJ68" s="109">
        <f t="shared" si="153"/>
        <v>0</v>
      </c>
      <c r="AK68" s="109">
        <f t="shared" si="153"/>
        <v>0</v>
      </c>
      <c r="AL68" s="109">
        <f t="shared" si="153"/>
        <v>0</v>
      </c>
      <c r="AM68" s="109">
        <f t="shared" si="153"/>
        <v>0</v>
      </c>
      <c r="AN68" s="109">
        <f t="shared" si="153"/>
        <v>0</v>
      </c>
      <c r="AO68" s="109">
        <f t="shared" si="153"/>
        <v>0</v>
      </c>
      <c r="AP68" s="109">
        <f t="shared" si="153"/>
        <v>0</v>
      </c>
      <c r="AQ68" s="109">
        <f t="shared" si="153"/>
        <v>0</v>
      </c>
      <c r="AR68" s="109">
        <f t="shared" si="153"/>
        <v>0</v>
      </c>
      <c r="AS68" s="109">
        <f t="shared" si="153"/>
        <v>0</v>
      </c>
      <c r="AT68" s="109">
        <f t="shared" si="153"/>
        <v>0</v>
      </c>
      <c r="AU68" s="109">
        <f t="shared" si="153"/>
        <v>0</v>
      </c>
    </row>
    <row r="69" spans="1:47">
      <c r="C69" s="527">
        <f>+C51+C52-C41-C37-C29-C22-C16</f>
        <v>0</v>
      </c>
      <c r="D69" s="527">
        <f t="shared" ref="D69:AU69" si="154">+D51+D52-D41-D37-D29-D22-D16</f>
        <v>0</v>
      </c>
      <c r="E69" s="527">
        <f t="shared" si="154"/>
        <v>0</v>
      </c>
      <c r="F69" s="527">
        <f t="shared" si="154"/>
        <v>0</v>
      </c>
      <c r="G69" s="527">
        <f t="shared" si="154"/>
        <v>0</v>
      </c>
      <c r="H69" s="527">
        <f t="shared" si="154"/>
        <v>0</v>
      </c>
      <c r="I69" s="527">
        <f t="shared" si="154"/>
        <v>0</v>
      </c>
      <c r="J69" s="527">
        <f t="shared" si="154"/>
        <v>0</v>
      </c>
      <c r="K69" s="527">
        <f t="shared" si="154"/>
        <v>0</v>
      </c>
      <c r="L69" s="527">
        <f t="shared" si="154"/>
        <v>0</v>
      </c>
      <c r="M69" s="527">
        <f t="shared" si="154"/>
        <v>0</v>
      </c>
      <c r="N69" s="527">
        <f t="shared" si="154"/>
        <v>0</v>
      </c>
      <c r="O69" s="527">
        <f t="shared" si="154"/>
        <v>0</v>
      </c>
      <c r="P69" s="527">
        <f t="shared" si="154"/>
        <v>0</v>
      </c>
      <c r="Q69" s="527">
        <f t="shared" si="154"/>
        <v>0</v>
      </c>
      <c r="R69" s="527">
        <f t="shared" si="154"/>
        <v>0</v>
      </c>
      <c r="S69" s="527">
        <f t="shared" si="154"/>
        <v>0</v>
      </c>
      <c r="T69" s="527">
        <f t="shared" si="154"/>
        <v>0</v>
      </c>
      <c r="U69" s="527">
        <f t="shared" si="154"/>
        <v>0</v>
      </c>
      <c r="V69" s="527">
        <f t="shared" si="154"/>
        <v>0</v>
      </c>
      <c r="W69" s="527">
        <f t="shared" si="154"/>
        <v>0</v>
      </c>
      <c r="X69" s="527"/>
      <c r="Y69" s="527"/>
      <c r="Z69" s="527">
        <f t="shared" si="154"/>
        <v>0</v>
      </c>
      <c r="AA69" s="527">
        <f t="shared" si="154"/>
        <v>0</v>
      </c>
      <c r="AB69" s="527">
        <f t="shared" si="154"/>
        <v>0</v>
      </c>
      <c r="AC69" s="527">
        <f t="shared" si="154"/>
        <v>0</v>
      </c>
      <c r="AD69" s="527">
        <f t="shared" si="154"/>
        <v>0</v>
      </c>
      <c r="AE69" s="527">
        <f t="shared" si="154"/>
        <v>0</v>
      </c>
      <c r="AF69" s="527">
        <f t="shared" si="154"/>
        <v>0</v>
      </c>
      <c r="AG69" s="527">
        <f t="shared" si="154"/>
        <v>0</v>
      </c>
      <c r="AH69" s="527">
        <f t="shared" si="154"/>
        <v>0</v>
      </c>
      <c r="AI69" s="527">
        <f t="shared" si="154"/>
        <v>0</v>
      </c>
      <c r="AJ69" s="527">
        <f t="shared" si="154"/>
        <v>0</v>
      </c>
      <c r="AK69" s="527">
        <f t="shared" si="154"/>
        <v>0</v>
      </c>
      <c r="AL69" s="527">
        <f t="shared" si="154"/>
        <v>0</v>
      </c>
      <c r="AM69" s="527">
        <f t="shared" si="154"/>
        <v>0</v>
      </c>
      <c r="AN69" s="527">
        <f t="shared" si="154"/>
        <v>0</v>
      </c>
      <c r="AO69" s="527">
        <f t="shared" si="154"/>
        <v>0</v>
      </c>
      <c r="AP69" s="527">
        <f t="shared" si="154"/>
        <v>0</v>
      </c>
      <c r="AQ69" s="527">
        <f t="shared" si="154"/>
        <v>0</v>
      </c>
      <c r="AR69" s="527">
        <f t="shared" si="154"/>
        <v>0</v>
      </c>
      <c r="AS69" s="527">
        <f t="shared" si="154"/>
        <v>0</v>
      </c>
      <c r="AT69" s="527">
        <f t="shared" si="154"/>
        <v>0</v>
      </c>
      <c r="AU69" s="527">
        <f t="shared" si="154"/>
        <v>0</v>
      </c>
    </row>
    <row r="70" spans="1:47">
      <c r="C70" s="527">
        <f>+C15-C51-C52</f>
        <v>0</v>
      </c>
      <c r="D70" s="527">
        <f t="shared" ref="D70:AU70" si="155">+D15-D51-D52</f>
        <v>0</v>
      </c>
      <c r="E70" s="527">
        <f t="shared" si="155"/>
        <v>0</v>
      </c>
      <c r="F70" s="527">
        <f t="shared" si="155"/>
        <v>0</v>
      </c>
      <c r="G70" s="527">
        <f t="shared" si="155"/>
        <v>0</v>
      </c>
      <c r="H70" s="527">
        <f t="shared" si="155"/>
        <v>0</v>
      </c>
      <c r="I70" s="527">
        <f t="shared" si="155"/>
        <v>0</v>
      </c>
      <c r="J70" s="527">
        <f t="shared" si="155"/>
        <v>0</v>
      </c>
      <c r="K70" s="527">
        <f t="shared" si="155"/>
        <v>0</v>
      </c>
      <c r="L70" s="527">
        <f t="shared" si="155"/>
        <v>0</v>
      </c>
      <c r="M70" s="527">
        <f t="shared" si="155"/>
        <v>0</v>
      </c>
      <c r="N70" s="527">
        <f t="shared" si="155"/>
        <v>0</v>
      </c>
      <c r="O70" s="527">
        <f t="shared" si="155"/>
        <v>0</v>
      </c>
      <c r="P70" s="527">
        <f t="shared" si="155"/>
        <v>0</v>
      </c>
      <c r="Q70" s="527">
        <f t="shared" si="155"/>
        <v>0</v>
      </c>
      <c r="R70" s="527">
        <f t="shared" si="155"/>
        <v>0</v>
      </c>
      <c r="S70" s="527">
        <f t="shared" si="155"/>
        <v>0</v>
      </c>
      <c r="T70" s="527">
        <f t="shared" si="155"/>
        <v>0</v>
      </c>
      <c r="U70" s="527">
        <f t="shared" si="155"/>
        <v>0</v>
      </c>
      <c r="V70" s="527">
        <f t="shared" si="155"/>
        <v>0</v>
      </c>
      <c r="W70" s="527">
        <f t="shared" si="155"/>
        <v>0</v>
      </c>
      <c r="X70" s="527"/>
      <c r="Y70" s="527"/>
      <c r="Z70" s="527">
        <f t="shared" si="155"/>
        <v>0</v>
      </c>
      <c r="AA70" s="527">
        <f t="shared" si="155"/>
        <v>0</v>
      </c>
      <c r="AB70" s="527">
        <f t="shared" si="155"/>
        <v>0</v>
      </c>
      <c r="AC70" s="527">
        <f t="shared" si="155"/>
        <v>0</v>
      </c>
      <c r="AD70" s="527">
        <f t="shared" si="155"/>
        <v>0</v>
      </c>
      <c r="AE70" s="527">
        <f t="shared" si="155"/>
        <v>0</v>
      </c>
      <c r="AF70" s="527">
        <f t="shared" si="155"/>
        <v>0</v>
      </c>
      <c r="AG70" s="527">
        <f t="shared" si="155"/>
        <v>0</v>
      </c>
      <c r="AH70" s="527">
        <f t="shared" si="155"/>
        <v>0</v>
      </c>
      <c r="AI70" s="527">
        <f t="shared" si="155"/>
        <v>0</v>
      </c>
      <c r="AJ70" s="527">
        <f t="shared" si="155"/>
        <v>0</v>
      </c>
      <c r="AK70" s="527">
        <f t="shared" si="155"/>
        <v>0</v>
      </c>
      <c r="AL70" s="527">
        <f t="shared" si="155"/>
        <v>0</v>
      </c>
      <c r="AM70" s="527">
        <f t="shared" si="155"/>
        <v>0</v>
      </c>
      <c r="AN70" s="527">
        <f t="shared" si="155"/>
        <v>0</v>
      </c>
      <c r="AO70" s="527">
        <f t="shared" si="155"/>
        <v>0</v>
      </c>
      <c r="AP70" s="527">
        <f t="shared" si="155"/>
        <v>0</v>
      </c>
      <c r="AQ70" s="527">
        <f t="shared" si="155"/>
        <v>0</v>
      </c>
      <c r="AR70" s="527">
        <f t="shared" si="155"/>
        <v>0</v>
      </c>
      <c r="AS70" s="527">
        <f t="shared" si="155"/>
        <v>0</v>
      </c>
      <c r="AT70" s="527">
        <f t="shared" si="155"/>
        <v>0</v>
      </c>
      <c r="AU70" s="527">
        <f t="shared" si="155"/>
        <v>0</v>
      </c>
    </row>
    <row r="72" spans="1:47">
      <c r="A72" s="2" t="s">
        <v>846</v>
      </c>
      <c r="C72" s="109">
        <v>21199</v>
      </c>
      <c r="D72" s="109">
        <v>12813</v>
      </c>
      <c r="E72" s="109">
        <v>8386</v>
      </c>
      <c r="F72" s="109">
        <f>+'[1]З-ТМБ-8 элсэгч'!$H$11+'[1]З-ТМБ-8 элсэгч'!$K$11</f>
        <v>1299</v>
      </c>
      <c r="G72" s="109">
        <f>+'[1]З-ТМБ-8 элсэгч'!$I$11+'[1]З-ТМБ-8 элсэгч'!$L$11</f>
        <v>817</v>
      </c>
      <c r="H72" s="109">
        <f>+'[1]З-ТМБ-8 элсэгч'!$J$11+'[1]З-ТМБ-8 элсэгч'!$M$11</f>
        <v>482</v>
      </c>
      <c r="I72" s="109">
        <f>+'[1]З-ТМБ-8 элсэгч'!$N$11+'[1]З-ТМБ-8 элсэгч'!$Q$11</f>
        <v>19534</v>
      </c>
      <c r="J72" s="109">
        <f>+'[1]З-ТМБ-8 элсэгч'!$O$11+'[1]З-ТМБ-8 элсэгч'!$R$11</f>
        <v>11778</v>
      </c>
      <c r="K72" s="109">
        <f>+'[1]З-ТМБ-8 элсэгч'!$P$11+'[1]З-ТМБ-8 элсэгч'!$S$11</f>
        <v>7756</v>
      </c>
      <c r="L72" s="109">
        <v>366</v>
      </c>
      <c r="M72" s="109">
        <v>218</v>
      </c>
      <c r="N72" s="109">
        <v>148</v>
      </c>
      <c r="O72" s="109">
        <v>9218</v>
      </c>
      <c r="P72" s="109">
        <v>6372</v>
      </c>
      <c r="Q72" s="109">
        <v>2846</v>
      </c>
      <c r="R72" s="109">
        <v>2202</v>
      </c>
      <c r="S72" s="109">
        <v>1322</v>
      </c>
      <c r="T72" s="109">
        <v>880</v>
      </c>
      <c r="U72" s="109">
        <f>+'[1]З-ТМБ-8 элсэгч'!$AU$11+'[1]З-ТМБ-8 элсэгч'!$AX$11</f>
        <v>388</v>
      </c>
      <c r="V72" s="109">
        <f>+'[1]З-ТМБ-8 элсэгч'!$AV$11+'[1]З-ТМБ-8 элсэгч'!$AY$11</f>
        <v>206</v>
      </c>
      <c r="W72" s="109">
        <f>+'[1]З-ТМБ-8 элсэгч'!$AW$11+'[1]З-ТМБ-8 элсэгч'!$AZ$11</f>
        <v>182</v>
      </c>
      <c r="Z72" s="109">
        <f>+'[1]З-ТМБ-8 элсэгч'!$BA$11+'[1]З-ТМБ-8 элсэгч'!$BD$11</f>
        <v>23</v>
      </c>
      <c r="AA72" s="109">
        <f>+'[1]З-ТМБ-8 элсэгч'!$BB$11+'[1]З-ТМБ-8 элсэгч'!$BE$11</f>
        <v>13</v>
      </c>
      <c r="AB72" s="109">
        <f>+'[1]З-ТМБ-8 элсэгч'!$BC$11+'[1]З-ТМБ-8 элсэгч'!$BF$11</f>
        <v>10</v>
      </c>
      <c r="AC72" s="109">
        <v>155</v>
      </c>
      <c r="AD72" s="109">
        <v>63</v>
      </c>
      <c r="AE72" s="109">
        <v>92</v>
      </c>
      <c r="AF72" s="109">
        <v>2319</v>
      </c>
      <c r="AG72" s="109">
        <v>1277</v>
      </c>
      <c r="AH72" s="109">
        <v>1042</v>
      </c>
      <c r="AI72" s="109">
        <v>198</v>
      </c>
      <c r="AJ72" s="109">
        <v>178</v>
      </c>
      <c r="AK72" s="109">
        <v>20</v>
      </c>
      <c r="AL72" s="109">
        <v>596</v>
      </c>
      <c r="AM72" s="109">
        <v>526</v>
      </c>
      <c r="AN72" s="109">
        <v>70</v>
      </c>
      <c r="AO72" s="109">
        <v>6100</v>
      </c>
      <c r="AP72" s="109">
        <v>2856</v>
      </c>
      <c r="AQ72" s="109">
        <v>3244</v>
      </c>
      <c r="AR72" s="109">
        <v>15639</v>
      </c>
      <c r="AS72" s="109">
        <v>150</v>
      </c>
      <c r="AT72" s="109">
        <v>5349</v>
      </c>
      <c r="AU72" s="109">
        <v>61</v>
      </c>
    </row>
    <row r="73" spans="1:47">
      <c r="C73" s="109">
        <f>+C72-C15</f>
        <v>0</v>
      </c>
      <c r="D73" s="109">
        <f t="shared" ref="D73:AU73" si="156">+D72-D15</f>
        <v>0</v>
      </c>
      <c r="E73" s="109">
        <f t="shared" si="156"/>
        <v>0</v>
      </c>
      <c r="F73" s="109">
        <f t="shared" si="156"/>
        <v>0</v>
      </c>
      <c r="G73" s="109">
        <f t="shared" si="156"/>
        <v>0</v>
      </c>
      <c r="H73" s="109">
        <f t="shared" si="156"/>
        <v>0</v>
      </c>
      <c r="I73" s="109">
        <f t="shared" si="156"/>
        <v>0</v>
      </c>
      <c r="J73" s="109">
        <f t="shared" si="156"/>
        <v>0</v>
      </c>
      <c r="K73" s="109">
        <f t="shared" si="156"/>
        <v>0</v>
      </c>
      <c r="L73" s="109">
        <f t="shared" si="156"/>
        <v>0</v>
      </c>
      <c r="M73" s="109">
        <f t="shared" si="156"/>
        <v>0</v>
      </c>
      <c r="N73" s="109">
        <f t="shared" si="156"/>
        <v>0</v>
      </c>
      <c r="O73" s="109">
        <f t="shared" si="156"/>
        <v>0</v>
      </c>
      <c r="P73" s="109">
        <f t="shared" si="156"/>
        <v>0</v>
      </c>
      <c r="Q73" s="109">
        <f t="shared" si="156"/>
        <v>0</v>
      </c>
      <c r="R73" s="109">
        <f t="shared" si="156"/>
        <v>0</v>
      </c>
      <c r="S73" s="109">
        <f t="shared" si="156"/>
        <v>0</v>
      </c>
      <c r="T73" s="109">
        <f t="shared" si="156"/>
        <v>0</v>
      </c>
      <c r="U73" s="109">
        <f t="shared" si="156"/>
        <v>0</v>
      </c>
      <c r="V73" s="109">
        <f t="shared" si="156"/>
        <v>0</v>
      </c>
      <c r="W73" s="109">
        <f t="shared" si="156"/>
        <v>0</v>
      </c>
      <c r="Z73" s="109">
        <f t="shared" si="156"/>
        <v>0</v>
      </c>
      <c r="AA73" s="109">
        <f t="shared" si="156"/>
        <v>0</v>
      </c>
      <c r="AB73" s="109">
        <f t="shared" si="156"/>
        <v>0</v>
      </c>
      <c r="AC73" s="109">
        <f t="shared" si="156"/>
        <v>0</v>
      </c>
      <c r="AD73" s="109">
        <f t="shared" si="156"/>
        <v>0</v>
      </c>
      <c r="AE73" s="109">
        <f t="shared" si="156"/>
        <v>0</v>
      </c>
      <c r="AF73" s="109">
        <f t="shared" si="156"/>
        <v>0</v>
      </c>
      <c r="AG73" s="109">
        <f t="shared" si="156"/>
        <v>0</v>
      </c>
      <c r="AH73" s="109">
        <f t="shared" si="156"/>
        <v>0</v>
      </c>
      <c r="AI73" s="109">
        <f t="shared" si="156"/>
        <v>0</v>
      </c>
      <c r="AJ73" s="109">
        <f t="shared" si="156"/>
        <v>0</v>
      </c>
      <c r="AK73" s="109">
        <f t="shared" si="156"/>
        <v>0</v>
      </c>
      <c r="AL73" s="109">
        <f t="shared" si="156"/>
        <v>0</v>
      </c>
      <c r="AM73" s="109">
        <f t="shared" si="156"/>
        <v>0</v>
      </c>
      <c r="AN73" s="109">
        <f t="shared" si="156"/>
        <v>0</v>
      </c>
      <c r="AO73" s="109">
        <f t="shared" si="156"/>
        <v>0</v>
      </c>
      <c r="AP73" s="109">
        <f t="shared" si="156"/>
        <v>0</v>
      </c>
      <c r="AQ73" s="109">
        <f t="shared" si="156"/>
        <v>0</v>
      </c>
      <c r="AR73" s="109">
        <f t="shared" si="156"/>
        <v>0</v>
      </c>
      <c r="AS73" s="109">
        <f t="shared" si="156"/>
        <v>0</v>
      </c>
      <c r="AT73" s="109">
        <f t="shared" si="156"/>
        <v>0</v>
      </c>
      <c r="AU73" s="109">
        <f t="shared" si="156"/>
        <v>0</v>
      </c>
    </row>
    <row r="74" spans="1:47">
      <c r="A74" s="109" t="s">
        <v>847</v>
      </c>
      <c r="C74" s="109">
        <v>21199</v>
      </c>
      <c r="D74" s="109">
        <v>12813</v>
      </c>
      <c r="E74" s="109">
        <v>8386</v>
      </c>
      <c r="F74" s="225">
        <f>+'[1]З-ТМБ-8.1 элсэгч'!$F$12+'[1]З-ТМБ-8.1 элсэгч'!$I$12</f>
        <v>1299</v>
      </c>
      <c r="G74" s="225">
        <f>+'[1]З-ТМБ-8.1 элсэгч'!$G$12+'[1]З-ТМБ-8.1 элсэгч'!$J$12</f>
        <v>817</v>
      </c>
      <c r="H74" s="225">
        <f>+'[1]З-ТМБ-8.1 элсэгч'!$H$12+'[1]З-ТМБ-8.1 элсэгч'!$K$12</f>
        <v>482</v>
      </c>
      <c r="I74" s="225">
        <f>+'[1]З-ТМБ-8.1 элсэгч'!$L$12+'[1]З-ТМБ-8.1 элсэгч'!$O$12</f>
        <v>19534</v>
      </c>
      <c r="J74" s="225">
        <f>+'[1]З-ТМБ-8.1 элсэгч'!$M$12+'[1]З-ТМБ-8.1 элсэгч'!$P$12</f>
        <v>11778</v>
      </c>
      <c r="K74" s="225">
        <f>+'[1]З-ТМБ-8.1 элсэгч'!$N$12+'[1]З-ТМБ-8.1 элсэгч'!$Q$12</f>
        <v>7756</v>
      </c>
      <c r="L74" s="225">
        <f>+'[1]З-ТМБ-8.1 элсэгч'!$R$12</f>
        <v>366</v>
      </c>
      <c r="M74" s="225">
        <f>+'[1]З-ТМБ-8.1 элсэгч'!$S$12</f>
        <v>218</v>
      </c>
      <c r="N74" s="225">
        <f>+'[1]З-ТМБ-8.1 элсэгч'!$T$12</f>
        <v>148</v>
      </c>
      <c r="O74" s="109">
        <v>9218</v>
      </c>
      <c r="P74" s="225">
        <v>6372</v>
      </c>
      <c r="Q74" s="225">
        <v>2846</v>
      </c>
      <c r="R74" s="109">
        <v>2202</v>
      </c>
      <c r="S74" s="225">
        <v>1322</v>
      </c>
      <c r="T74" s="225">
        <v>880</v>
      </c>
      <c r="U74" s="225">
        <f>+'[1]З-ТМБ-8.1 элсэгч'!$AQ$12+'[1]З-ТМБ-8.1 элсэгч'!$AT$12</f>
        <v>388</v>
      </c>
      <c r="V74" s="225">
        <f>+'[1]З-ТМБ-8.1 элсэгч'!$AR$12+'[1]З-ТМБ-8.1 элсэгч'!$AU$12</f>
        <v>206</v>
      </c>
      <c r="W74" s="225">
        <f>+'[1]З-ТМБ-8.1 элсэгч'!$AS$12+'[1]З-ТМБ-8.1 элсэгч'!$AV$12</f>
        <v>182</v>
      </c>
      <c r="Z74" s="225">
        <f>+'[1]З-ТМБ-8.1 элсэгч'!$AW$12+'[1]З-ТМБ-8.1 элсэгч'!$AZ$12</f>
        <v>23</v>
      </c>
      <c r="AA74" s="225">
        <f>+'[1]З-ТМБ-8.1 элсэгч'!$BA$12+'[1]З-ТМБ-8.1 элсэгч'!$AX$12</f>
        <v>13</v>
      </c>
      <c r="AB74" s="225">
        <f>+'[1]З-ТМБ-8.1 элсэгч'!$AY$12+'[1]З-ТМБ-8.1 элсэгч'!$BB$12</f>
        <v>10</v>
      </c>
      <c r="AC74" s="225">
        <f>+'[1]З-ТМБ-8.1 элсэгч'!$BC$12</f>
        <v>155</v>
      </c>
      <c r="AD74" s="225">
        <f>+'[1]З-ТМБ-8.1 элсэгч'!$BD$12</f>
        <v>63</v>
      </c>
      <c r="AE74" s="225">
        <f>+'[1]З-ТМБ-8.1 элсэгч'!$BE$12</f>
        <v>92</v>
      </c>
      <c r="AF74" s="225">
        <v>2319</v>
      </c>
      <c r="AG74" s="225">
        <v>1277</v>
      </c>
      <c r="AH74" s="225">
        <v>1042</v>
      </c>
      <c r="AI74" s="225">
        <v>198</v>
      </c>
      <c r="AJ74" s="225">
        <v>178</v>
      </c>
      <c r="AK74" s="225">
        <v>20</v>
      </c>
      <c r="AL74" s="225">
        <v>596</v>
      </c>
      <c r="AM74" s="225">
        <v>526</v>
      </c>
      <c r="AN74" s="225">
        <v>70</v>
      </c>
      <c r="AO74" s="225">
        <v>6100</v>
      </c>
      <c r="AP74" s="225">
        <v>2856</v>
      </c>
      <c r="AQ74" s="225">
        <v>3244</v>
      </c>
      <c r="AR74" s="225">
        <v>15639</v>
      </c>
      <c r="AS74" s="225">
        <v>150</v>
      </c>
      <c r="AT74" s="225">
        <v>5349</v>
      </c>
      <c r="AU74" s="225">
        <v>61</v>
      </c>
    </row>
    <row r="75" spans="1:47">
      <c r="C75" s="109">
        <f>+C15-C74</f>
        <v>0</v>
      </c>
      <c r="D75" s="109">
        <f t="shared" ref="D75:AU75" si="157">+D15-D74</f>
        <v>0</v>
      </c>
      <c r="E75" s="109">
        <f t="shared" si="157"/>
        <v>0</v>
      </c>
      <c r="F75" s="109">
        <f t="shared" si="157"/>
        <v>0</v>
      </c>
      <c r="G75" s="109">
        <f t="shared" si="157"/>
        <v>0</v>
      </c>
      <c r="H75" s="109">
        <f t="shared" si="157"/>
        <v>0</v>
      </c>
      <c r="I75" s="109">
        <f t="shared" si="157"/>
        <v>0</v>
      </c>
      <c r="J75" s="109">
        <f t="shared" si="157"/>
        <v>0</v>
      </c>
      <c r="K75" s="109">
        <f t="shared" si="157"/>
        <v>0</v>
      </c>
      <c r="L75" s="109">
        <f t="shared" si="157"/>
        <v>0</v>
      </c>
      <c r="M75" s="109">
        <f t="shared" si="157"/>
        <v>0</v>
      </c>
      <c r="N75" s="109">
        <f t="shared" si="157"/>
        <v>0</v>
      </c>
      <c r="O75" s="109">
        <f t="shared" si="157"/>
        <v>0</v>
      </c>
      <c r="P75" s="109">
        <f t="shared" si="157"/>
        <v>0</v>
      </c>
      <c r="Q75" s="109">
        <f t="shared" si="157"/>
        <v>0</v>
      </c>
      <c r="R75" s="109">
        <f t="shared" si="157"/>
        <v>0</v>
      </c>
      <c r="S75" s="109">
        <f t="shared" si="157"/>
        <v>0</v>
      </c>
      <c r="T75" s="109">
        <f t="shared" si="157"/>
        <v>0</v>
      </c>
      <c r="U75" s="109">
        <f t="shared" si="157"/>
        <v>0</v>
      </c>
      <c r="V75" s="109">
        <f t="shared" si="157"/>
        <v>0</v>
      </c>
      <c r="W75" s="109">
        <f t="shared" si="157"/>
        <v>0</v>
      </c>
      <c r="Z75" s="109">
        <f t="shared" si="157"/>
        <v>0</v>
      </c>
      <c r="AA75" s="109">
        <f t="shared" si="157"/>
        <v>0</v>
      </c>
      <c r="AB75" s="109">
        <f t="shared" si="157"/>
        <v>0</v>
      </c>
      <c r="AC75" s="109">
        <f t="shared" si="157"/>
        <v>0</v>
      </c>
      <c r="AD75" s="109">
        <f t="shared" si="157"/>
        <v>0</v>
      </c>
      <c r="AE75" s="109">
        <f t="shared" si="157"/>
        <v>0</v>
      </c>
      <c r="AF75" s="109">
        <f t="shared" si="157"/>
        <v>0</v>
      </c>
      <c r="AG75" s="109">
        <f t="shared" si="157"/>
        <v>0</v>
      </c>
      <c r="AH75" s="109">
        <f t="shared" si="157"/>
        <v>0</v>
      </c>
      <c r="AI75" s="109">
        <f t="shared" si="157"/>
        <v>0</v>
      </c>
      <c r="AJ75" s="109">
        <f t="shared" si="157"/>
        <v>0</v>
      </c>
      <c r="AK75" s="109">
        <f t="shared" si="157"/>
        <v>0</v>
      </c>
      <c r="AL75" s="109">
        <f t="shared" si="157"/>
        <v>0</v>
      </c>
      <c r="AM75" s="109">
        <f t="shared" si="157"/>
        <v>0</v>
      </c>
      <c r="AN75" s="109">
        <f t="shared" si="157"/>
        <v>0</v>
      </c>
      <c r="AO75" s="109">
        <f t="shared" si="157"/>
        <v>0</v>
      </c>
      <c r="AP75" s="109">
        <f t="shared" si="157"/>
        <v>0</v>
      </c>
      <c r="AQ75" s="109">
        <f t="shared" si="157"/>
        <v>0</v>
      </c>
      <c r="AR75" s="109">
        <f t="shared" si="157"/>
        <v>0</v>
      </c>
      <c r="AS75" s="109">
        <f t="shared" si="157"/>
        <v>0</v>
      </c>
      <c r="AT75" s="109">
        <f t="shared" si="157"/>
        <v>0</v>
      </c>
      <c r="AU75" s="109">
        <f t="shared" si="157"/>
        <v>0</v>
      </c>
    </row>
    <row r="76" spans="1:47">
      <c r="A76" s="109" t="s">
        <v>848</v>
      </c>
      <c r="C76" s="109">
        <v>21199</v>
      </c>
      <c r="D76" s="109">
        <v>12813</v>
      </c>
      <c r="E76" s="109">
        <v>8386</v>
      </c>
      <c r="F76" s="225">
        <f>+'[1]З-ТМБ-8.1 индекс'!$H$12+'[1]З-ТМБ-8.1 индекс'!$K$12</f>
        <v>1299</v>
      </c>
      <c r="G76" s="225">
        <f>+'[1]З-ТМБ-8.1 индекс'!$I$12+'[1]З-ТМБ-8.1 индекс'!$L$12</f>
        <v>817</v>
      </c>
      <c r="H76" s="225">
        <f>+'[1]З-ТМБ-8.1 индекс'!$J$12+'[1]З-ТМБ-8.1 индекс'!$M$12</f>
        <v>482</v>
      </c>
      <c r="I76" s="225">
        <f>+'[1]З-ТМБ-8.1 индекс'!$N$12+'[1]З-ТМБ-8.1 индекс'!$Q$12</f>
        <v>19534</v>
      </c>
      <c r="J76" s="225">
        <f>+'[1]З-ТМБ-8.1 индекс'!$O$12+'[1]З-ТМБ-8.1 индекс'!$R$12</f>
        <v>11778</v>
      </c>
      <c r="K76" s="225">
        <f>+'[1]З-ТМБ-8.1 индекс'!$P$12+'[1]З-ТМБ-8.1 индекс'!$S$12</f>
        <v>7756</v>
      </c>
      <c r="L76" s="225">
        <f>+'[1]З-ТМБ-8.1 индекс'!$T$12</f>
        <v>366</v>
      </c>
      <c r="M76" s="225">
        <f>+'[1]З-ТМБ-8.1 индекс'!$U$12</f>
        <v>218</v>
      </c>
      <c r="N76" s="225">
        <f>+'[1]З-ТМБ-8.1 индекс'!$V$12</f>
        <v>148</v>
      </c>
      <c r="O76" s="109">
        <v>9218</v>
      </c>
      <c r="P76" s="225">
        <v>6372</v>
      </c>
      <c r="Q76" s="225">
        <v>2846</v>
      </c>
      <c r="R76" s="109">
        <v>2202</v>
      </c>
      <c r="S76" s="225">
        <v>1322</v>
      </c>
      <c r="T76" s="225">
        <v>880</v>
      </c>
      <c r="U76" s="225">
        <f>+'[1]З-ТМБ-8.1 индекс'!$AU$12+'[1]З-ТМБ-8.1 индекс'!$AX$12</f>
        <v>388</v>
      </c>
      <c r="V76" s="225">
        <f>+'[1]З-ТМБ-8.1 индекс'!$AV$12+'[1]З-ТМБ-8.1 индекс'!$AY$12</f>
        <v>206</v>
      </c>
      <c r="W76" s="225">
        <f>+'[1]З-ТМБ-8.1 индекс'!$AW$12+'[1]З-ТМБ-8.1 индекс'!$AZ$12</f>
        <v>182</v>
      </c>
      <c r="Z76" s="225">
        <f>+'[1]З-ТМБ-8.1 индекс'!$BA$12+'[1]З-ТМБ-8.1 индекс'!$BD$12</f>
        <v>23</v>
      </c>
      <c r="AA76" s="225">
        <f>+'[1]З-ТМБ-8.1 индекс'!$BB$12+'[1]З-ТМБ-8.1 индекс'!$BE$12</f>
        <v>13</v>
      </c>
      <c r="AB76" s="225">
        <f>+'[1]З-ТМБ-8.1 индекс'!$BC$12+'[1]З-ТМБ-8.1 индекс'!$BF$12</f>
        <v>10</v>
      </c>
      <c r="AC76" s="225">
        <v>155</v>
      </c>
      <c r="AD76" s="225">
        <v>63</v>
      </c>
      <c r="AE76" s="225">
        <v>92</v>
      </c>
      <c r="AF76" s="225">
        <v>2319</v>
      </c>
      <c r="AG76" s="225">
        <v>1277</v>
      </c>
      <c r="AH76" s="225">
        <v>1042</v>
      </c>
      <c r="AI76" s="225">
        <v>198</v>
      </c>
      <c r="AJ76" s="225">
        <v>178</v>
      </c>
      <c r="AK76" s="225">
        <v>20</v>
      </c>
      <c r="AL76" s="225">
        <v>596</v>
      </c>
      <c r="AM76" s="225">
        <v>526</v>
      </c>
      <c r="AN76" s="225">
        <v>70</v>
      </c>
      <c r="AO76" s="225">
        <v>6100</v>
      </c>
      <c r="AP76" s="225">
        <v>2856</v>
      </c>
      <c r="AQ76" s="225">
        <v>3244</v>
      </c>
      <c r="AR76" s="225">
        <v>15639</v>
      </c>
      <c r="AS76" s="225">
        <v>150</v>
      </c>
      <c r="AT76" s="225">
        <v>5349</v>
      </c>
      <c r="AU76" s="225">
        <v>61</v>
      </c>
    </row>
    <row r="77" spans="1:47">
      <c r="C77" s="109">
        <f>+C76-C15</f>
        <v>0</v>
      </c>
      <c r="D77" s="109">
        <f t="shared" ref="D77:AU77" si="158">+D76-D15</f>
        <v>0</v>
      </c>
      <c r="E77" s="109">
        <f t="shared" si="158"/>
        <v>0</v>
      </c>
      <c r="F77" s="109">
        <f t="shared" si="158"/>
        <v>0</v>
      </c>
      <c r="G77" s="109">
        <f t="shared" si="158"/>
        <v>0</v>
      </c>
      <c r="H77" s="109">
        <f t="shared" si="158"/>
        <v>0</v>
      </c>
      <c r="I77" s="109">
        <f t="shared" si="158"/>
        <v>0</v>
      </c>
      <c r="J77" s="109">
        <f t="shared" si="158"/>
        <v>0</v>
      </c>
      <c r="K77" s="109">
        <f t="shared" si="158"/>
        <v>0</v>
      </c>
      <c r="L77" s="109">
        <f t="shared" si="158"/>
        <v>0</v>
      </c>
      <c r="M77" s="109">
        <f t="shared" si="158"/>
        <v>0</v>
      </c>
      <c r="N77" s="109">
        <f t="shared" si="158"/>
        <v>0</v>
      </c>
      <c r="O77" s="109">
        <f t="shared" si="158"/>
        <v>0</v>
      </c>
      <c r="P77" s="109">
        <f t="shared" si="158"/>
        <v>0</v>
      </c>
      <c r="Q77" s="109">
        <f t="shared" si="158"/>
        <v>0</v>
      </c>
      <c r="R77" s="109">
        <f t="shared" si="158"/>
        <v>0</v>
      </c>
      <c r="S77" s="109">
        <f t="shared" si="158"/>
        <v>0</v>
      </c>
      <c r="T77" s="109">
        <f t="shared" si="158"/>
        <v>0</v>
      </c>
      <c r="U77" s="109">
        <f t="shared" si="158"/>
        <v>0</v>
      </c>
      <c r="V77" s="109">
        <f t="shared" si="158"/>
        <v>0</v>
      </c>
      <c r="W77" s="109">
        <f t="shared" si="158"/>
        <v>0</v>
      </c>
      <c r="Z77" s="109">
        <f t="shared" si="158"/>
        <v>0</v>
      </c>
      <c r="AA77" s="109">
        <f t="shared" si="158"/>
        <v>0</v>
      </c>
      <c r="AB77" s="109">
        <f t="shared" si="158"/>
        <v>0</v>
      </c>
      <c r="AC77" s="109">
        <f t="shared" si="158"/>
        <v>0</v>
      </c>
      <c r="AD77" s="109">
        <f t="shared" si="158"/>
        <v>0</v>
      </c>
      <c r="AE77" s="109">
        <f t="shared" si="158"/>
        <v>0</v>
      </c>
      <c r="AF77" s="109">
        <f t="shared" si="158"/>
        <v>0</v>
      </c>
      <c r="AG77" s="109">
        <f t="shared" si="158"/>
        <v>0</v>
      </c>
      <c r="AH77" s="109">
        <f t="shared" si="158"/>
        <v>0</v>
      </c>
      <c r="AI77" s="109">
        <f t="shared" si="158"/>
        <v>0</v>
      </c>
      <c r="AJ77" s="109">
        <f t="shared" si="158"/>
        <v>0</v>
      </c>
      <c r="AK77" s="109">
        <f t="shared" si="158"/>
        <v>0</v>
      </c>
      <c r="AL77" s="109">
        <f t="shared" si="158"/>
        <v>0</v>
      </c>
      <c r="AM77" s="109">
        <f t="shared" si="158"/>
        <v>0</v>
      </c>
      <c r="AN77" s="109">
        <f t="shared" si="158"/>
        <v>0</v>
      </c>
      <c r="AO77" s="109">
        <f t="shared" si="158"/>
        <v>0</v>
      </c>
      <c r="AP77" s="109">
        <f t="shared" si="158"/>
        <v>0</v>
      </c>
      <c r="AQ77" s="109">
        <f t="shared" si="158"/>
        <v>0</v>
      </c>
      <c r="AR77" s="109">
        <f t="shared" si="158"/>
        <v>0</v>
      </c>
      <c r="AS77" s="109">
        <f t="shared" si="158"/>
        <v>0</v>
      </c>
      <c r="AT77" s="109">
        <f t="shared" si="158"/>
        <v>0</v>
      </c>
      <c r="AU77" s="109">
        <f t="shared" si="158"/>
        <v>0</v>
      </c>
    </row>
    <row r="78" spans="1:47">
      <c r="A78" s="109" t="s">
        <v>849</v>
      </c>
      <c r="C78" s="109">
        <v>21199</v>
      </c>
      <c r="D78" s="109">
        <v>12813</v>
      </c>
      <c r="E78" s="109">
        <v>8386</v>
      </c>
      <c r="F78" s="225">
        <v>1299</v>
      </c>
      <c r="G78" s="225">
        <v>817</v>
      </c>
      <c r="H78" s="225">
        <v>482</v>
      </c>
      <c r="I78" s="225">
        <v>19534</v>
      </c>
      <c r="J78" s="225">
        <v>11778</v>
      </c>
      <c r="K78" s="225">
        <v>7756</v>
      </c>
      <c r="L78" s="225">
        <v>366</v>
      </c>
      <c r="M78" s="225">
        <v>218</v>
      </c>
      <c r="N78" s="225">
        <v>148</v>
      </c>
    </row>
    <row r="79" spans="1:47">
      <c r="C79" s="109">
        <f>+C78-C15</f>
        <v>0</v>
      </c>
      <c r="D79" s="109">
        <f t="shared" ref="D79:N79" si="159">+D78-D15</f>
        <v>0</v>
      </c>
      <c r="E79" s="109">
        <f t="shared" si="159"/>
        <v>0</v>
      </c>
      <c r="F79" s="109">
        <f t="shared" si="159"/>
        <v>0</v>
      </c>
      <c r="G79" s="109">
        <f t="shared" si="159"/>
        <v>0</v>
      </c>
      <c r="H79" s="109">
        <f t="shared" si="159"/>
        <v>0</v>
      </c>
      <c r="I79" s="109">
        <f t="shared" si="159"/>
        <v>0</v>
      </c>
      <c r="J79" s="109">
        <f t="shared" si="159"/>
        <v>0</v>
      </c>
      <c r="K79" s="109">
        <f t="shared" si="159"/>
        <v>0</v>
      </c>
      <c r="L79" s="109">
        <f t="shared" si="159"/>
        <v>0</v>
      </c>
      <c r="M79" s="109">
        <f t="shared" si="159"/>
        <v>0</v>
      </c>
      <c r="N79" s="109">
        <f t="shared" si="159"/>
        <v>0</v>
      </c>
    </row>
    <row r="80" spans="1:47">
      <c r="A80" s="109" t="s">
        <v>850</v>
      </c>
      <c r="C80" s="109">
        <v>21199</v>
      </c>
      <c r="D80" s="109">
        <v>12813</v>
      </c>
      <c r="E80" s="109">
        <v>8386</v>
      </c>
      <c r="F80" s="225">
        <v>1299</v>
      </c>
      <c r="G80" s="225">
        <v>817</v>
      </c>
      <c r="H80" s="225">
        <v>482</v>
      </c>
      <c r="I80" s="225">
        <v>19534</v>
      </c>
      <c r="J80" s="225">
        <v>11778</v>
      </c>
      <c r="K80" s="225">
        <v>7756</v>
      </c>
      <c r="L80" s="225">
        <v>366</v>
      </c>
      <c r="M80" s="225">
        <v>218</v>
      </c>
      <c r="N80" s="225">
        <v>148</v>
      </c>
    </row>
    <row r="81" spans="1:14">
      <c r="C81" s="109">
        <f>+C80-C15</f>
        <v>0</v>
      </c>
      <c r="D81" s="109">
        <f t="shared" ref="D81:N81" si="160">+D80-D15</f>
        <v>0</v>
      </c>
      <c r="E81" s="109">
        <f t="shared" si="160"/>
        <v>0</v>
      </c>
      <c r="F81" s="109">
        <f t="shared" si="160"/>
        <v>0</v>
      </c>
      <c r="G81" s="109">
        <f t="shared" si="160"/>
        <v>0</v>
      </c>
      <c r="H81" s="109">
        <f t="shared" si="160"/>
        <v>0</v>
      </c>
      <c r="I81" s="109">
        <f t="shared" si="160"/>
        <v>0</v>
      </c>
      <c r="J81" s="109">
        <f t="shared" si="160"/>
        <v>0</v>
      </c>
      <c r="K81" s="109">
        <f t="shared" si="160"/>
        <v>0</v>
      </c>
      <c r="L81" s="109">
        <f t="shared" si="160"/>
        <v>0</v>
      </c>
      <c r="M81" s="109">
        <f t="shared" si="160"/>
        <v>0</v>
      </c>
      <c r="N81" s="109">
        <f t="shared" si="160"/>
        <v>0</v>
      </c>
    </row>
    <row r="82" spans="1:14">
      <c r="A82" s="109" t="s">
        <v>851</v>
      </c>
      <c r="C82" s="109">
        <f>+'ТМБ-10'!C16</f>
        <v>21199</v>
      </c>
      <c r="D82" s="109">
        <f>+'ТМБ-10'!D16</f>
        <v>12813</v>
      </c>
      <c r="E82" s="109">
        <f>+'ТМБ-10'!E16</f>
        <v>8386</v>
      </c>
      <c r="F82" s="225">
        <f>+'ТМБ-10'!F16</f>
        <v>1299</v>
      </c>
      <c r="G82" s="225">
        <f>+'ТМБ-10'!G16</f>
        <v>817</v>
      </c>
      <c r="H82" s="225">
        <f>+'ТМБ-10'!H16</f>
        <v>482</v>
      </c>
      <c r="I82" s="225">
        <f>+'ТМБ-10'!I16</f>
        <v>19534</v>
      </c>
      <c r="J82" s="225">
        <f>+'ТМБ-10'!J16</f>
        <v>11778</v>
      </c>
      <c r="K82" s="225">
        <f>+'ТМБ-10'!K16</f>
        <v>7756</v>
      </c>
      <c r="L82" s="225">
        <f>+'ТМБ-10'!L16</f>
        <v>366</v>
      </c>
      <c r="M82" s="225">
        <f>+'ТМБ-10'!M16</f>
        <v>218</v>
      </c>
      <c r="N82" s="225">
        <f>+'ТМБ-10'!N16</f>
        <v>148</v>
      </c>
    </row>
    <row r="83" spans="1:14">
      <c r="C83" s="109">
        <f>+C82-C15</f>
        <v>0</v>
      </c>
      <c r="D83" s="109">
        <f t="shared" ref="D83:N83" si="161">+D82-D15</f>
        <v>0</v>
      </c>
      <c r="E83" s="109">
        <f t="shared" si="161"/>
        <v>0</v>
      </c>
      <c r="F83" s="109">
        <f t="shared" si="161"/>
        <v>0</v>
      </c>
      <c r="G83" s="109">
        <f t="shared" si="161"/>
        <v>0</v>
      </c>
      <c r="H83" s="109">
        <f t="shared" si="161"/>
        <v>0</v>
      </c>
      <c r="I83" s="109">
        <f t="shared" si="161"/>
        <v>0</v>
      </c>
      <c r="J83" s="109">
        <f t="shared" si="161"/>
        <v>0</v>
      </c>
      <c r="K83" s="109">
        <f t="shared" si="161"/>
        <v>0</v>
      </c>
      <c r="L83" s="109">
        <f t="shared" si="161"/>
        <v>0</v>
      </c>
      <c r="M83" s="109">
        <f t="shared" si="161"/>
        <v>0</v>
      </c>
      <c r="N83" s="109">
        <f t="shared" si="161"/>
        <v>0</v>
      </c>
    </row>
    <row r="84" spans="1:14">
      <c r="A84" s="109" t="s">
        <v>852</v>
      </c>
      <c r="C84" s="109">
        <v>21199</v>
      </c>
      <c r="D84" s="109">
        <v>12813</v>
      </c>
      <c r="E84" s="109">
        <v>8386</v>
      </c>
      <c r="F84" s="225">
        <v>1299</v>
      </c>
      <c r="G84" s="225">
        <v>817</v>
      </c>
      <c r="H84" s="225">
        <v>482</v>
      </c>
      <c r="I84" s="225">
        <v>19534</v>
      </c>
      <c r="J84" s="225">
        <v>11778</v>
      </c>
      <c r="K84" s="225">
        <v>7756</v>
      </c>
      <c r="L84" s="225">
        <v>366</v>
      </c>
      <c r="M84" s="225">
        <v>218</v>
      </c>
      <c r="N84" s="225">
        <v>148</v>
      </c>
    </row>
    <row r="85" spans="1:14">
      <c r="C85" s="109">
        <f>+C84-C15</f>
        <v>0</v>
      </c>
      <c r="D85" s="109">
        <f t="shared" ref="D85:N85" si="162">+D84-D15</f>
        <v>0</v>
      </c>
      <c r="E85" s="109">
        <f t="shared" si="162"/>
        <v>0</v>
      </c>
      <c r="F85" s="109">
        <f t="shared" si="162"/>
        <v>0</v>
      </c>
      <c r="G85" s="109">
        <f t="shared" si="162"/>
        <v>0</v>
      </c>
      <c r="H85" s="109">
        <f t="shared" si="162"/>
        <v>0</v>
      </c>
      <c r="I85" s="109">
        <f t="shared" si="162"/>
        <v>0</v>
      </c>
      <c r="J85" s="109">
        <f t="shared" si="162"/>
        <v>0</v>
      </c>
      <c r="K85" s="109">
        <f t="shared" si="162"/>
        <v>0</v>
      </c>
      <c r="L85" s="109">
        <f t="shared" si="162"/>
        <v>0</v>
      </c>
      <c r="M85" s="109">
        <f t="shared" si="162"/>
        <v>0</v>
      </c>
      <c r="N85" s="109">
        <f t="shared" si="162"/>
        <v>0</v>
      </c>
    </row>
  </sheetData>
  <mergeCells count="26">
    <mergeCell ref="U12:U13"/>
    <mergeCell ref="X11:X13"/>
    <mergeCell ref="Y11:Y13"/>
    <mergeCell ref="Z12:Z13"/>
    <mergeCell ref="AR12:AR13"/>
    <mergeCell ref="AC12:AC13"/>
    <mergeCell ref="AF12:AF13"/>
    <mergeCell ref="AI12:AI13"/>
    <mergeCell ref="AL12:AL13"/>
    <mergeCell ref="AO12:AO13"/>
    <mergeCell ref="V1:W1"/>
    <mergeCell ref="B8:G8"/>
    <mergeCell ref="D11:E11"/>
    <mergeCell ref="AR11:AU11"/>
    <mergeCell ref="A4:W4"/>
    <mergeCell ref="AS5:AU5"/>
    <mergeCell ref="A11:A13"/>
    <mergeCell ref="B11:B13"/>
    <mergeCell ref="C11:C13"/>
    <mergeCell ref="D12:D13"/>
    <mergeCell ref="E12:E13"/>
    <mergeCell ref="F12:F13"/>
    <mergeCell ref="I12:I13"/>
    <mergeCell ref="L12:L13"/>
    <mergeCell ref="O12:O13"/>
    <mergeCell ref="R12:R13"/>
  </mergeCells>
  <printOptions horizontalCentered="1"/>
  <pageMargins left="0.5" right="0.25" top="0.77" bottom="0" header="0.57999999999999996" footer="0.2"/>
  <pageSetup paperSize="9" scale="52" orientation="landscape" r:id="rId1"/>
  <rowBreaks count="1" manualBreakCount="1">
    <brk id="61" max="4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20</vt:i4>
      </vt:variant>
    </vt:vector>
  </HeadingPairs>
  <TitlesOfParts>
    <vt:vector size="33" baseType="lpstr">
      <vt:lpstr>ТМБ-1</vt:lpstr>
      <vt:lpstr>ТМБ-2</vt:lpstr>
      <vt:lpstr>ТМБ-3</vt:lpstr>
      <vt:lpstr>ТМБ-4</vt:lpstr>
      <vt:lpstr>ТМБ-5</vt:lpstr>
      <vt:lpstr>ТМБ-6</vt:lpstr>
      <vt:lpstr>ТМБ-7</vt:lpstr>
      <vt:lpstr>ТМБ-8</vt:lpstr>
      <vt:lpstr>ТМБ-9</vt:lpstr>
      <vt:lpstr>ТМБ-10</vt:lpstr>
      <vt:lpstr>ТМБ-11</vt:lpstr>
      <vt:lpstr>ТМБ-12</vt:lpstr>
      <vt:lpstr>ТМБ-13</vt:lpstr>
      <vt:lpstr>'ТМБ-1'!Print_Area</vt:lpstr>
      <vt:lpstr>'ТМБ-10'!Print_Area</vt:lpstr>
      <vt:lpstr>'ТМБ-11'!Print_Area</vt:lpstr>
      <vt:lpstr>'ТМБ-12'!Print_Area</vt:lpstr>
      <vt:lpstr>'ТМБ-13'!Print_Area</vt:lpstr>
      <vt:lpstr>'ТМБ-2'!Print_Area</vt:lpstr>
      <vt:lpstr>'ТМБ-3'!Print_Area</vt:lpstr>
      <vt:lpstr>'ТМБ-4'!Print_Area</vt:lpstr>
      <vt:lpstr>'ТМБ-5'!Print_Area</vt:lpstr>
      <vt:lpstr>'ТМБ-6'!Print_Area</vt:lpstr>
      <vt:lpstr>'ТМБ-7'!Print_Area</vt:lpstr>
      <vt:lpstr>'ТМБ-8'!Print_Area</vt:lpstr>
      <vt:lpstr>'ТМБ-9'!Print_Area</vt:lpstr>
      <vt:lpstr>'ТМБ-1'!Print_Titles</vt:lpstr>
      <vt:lpstr>'ТМБ-13'!Print_Titles</vt:lpstr>
      <vt:lpstr>'ТМБ-2'!Print_Titles</vt:lpstr>
      <vt:lpstr>'ТМБ-3'!Print_Titles</vt:lpstr>
      <vt:lpstr>'ТМБ-5'!Print_Titles</vt:lpstr>
      <vt:lpstr>'ТМБ-6'!Print_Titles</vt:lpstr>
      <vt:lpstr>'ТМБ-8'!Print_Titles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Болормаа Пүрэв</dc:creator>
  <cp:lastModifiedBy>Анхзаяа Дорж</cp:lastModifiedBy>
  <cp:lastPrinted>2023-12-05T11:19:27Z</cp:lastPrinted>
  <dcterms:created xsi:type="dcterms:W3CDTF">2016-06-20T08:09:00Z</dcterms:created>
  <dcterms:modified xsi:type="dcterms:W3CDTF">2023-12-05T11:20:14Z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8A4BD55D5A24417084A2EB0DAD69D644_13</vt:lpwstr>
  </property>
  <property fmtid="{D5CDD505-2E9C-101B-9397-08002B2CF9AE}" pid="3" name="KSOProductBuildVer">
    <vt:lpwstr>1033-12.2.0.13266</vt:lpwstr>
  </property>
</Properties>
</file>